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01 - Vedlejší a ostatní n..." sheetId="2" r:id="rId2"/>
    <sheet name="02 - Bourací práce - demo..." sheetId="3" r:id="rId3"/>
    <sheet name="03 - Žumpa" sheetId="4" r:id="rId4"/>
    <sheet name="04 - Dlažby" sheetId="5" r:id="rId5"/>
    <sheet name="D22a3 - Kanalizační a vod..." sheetId="6" r:id="rId6"/>
    <sheet name="D22d - Orientační systém" sheetId="7" r:id="rId7"/>
  </sheets>
  <definedNames>
    <definedName name="_xlnm.Print_Area" localSheetId="0">'Rekapitulace stavby'!$D$4:$AO$76,'Rekapitulace stavby'!$C$82:$AQ$101</definedName>
    <definedName name="_xlnm.Print_Titles" localSheetId="0">'Rekapitulace stavby'!$92:$92</definedName>
    <definedName name="_xlnm._FilterDatabase" localSheetId="1" hidden="1">'01 - Vedlejší a ostatní n...'!$C$118:$K$147</definedName>
    <definedName name="_xlnm.Print_Area" localSheetId="1">'01 - Vedlejší a ostatní n...'!$C$4:$J$76,'01 - Vedlejší a ostatní n...'!$C$82:$J$100,'01 - Vedlejší a ostatní n...'!$C$106:$K$147</definedName>
    <definedName name="_xlnm.Print_Titles" localSheetId="1">'01 - Vedlejší a ostatní n...'!$118:$118</definedName>
    <definedName name="_xlnm._FilterDatabase" localSheetId="2" hidden="1">'02 - Bourací práce - demo...'!$C$123:$K$198</definedName>
    <definedName name="_xlnm.Print_Area" localSheetId="2">'02 - Bourací práce - demo...'!$C$4:$J$76,'02 - Bourací práce - demo...'!$C$82:$J$105,'02 - Bourací práce - demo...'!$C$111:$K$198</definedName>
    <definedName name="_xlnm.Print_Titles" localSheetId="2">'02 - Bourací práce - demo...'!$123:$123</definedName>
    <definedName name="_xlnm._FilterDatabase" localSheetId="3" hidden="1">'03 - Žumpa'!$C$120:$K$176</definedName>
    <definedName name="_xlnm.Print_Area" localSheetId="3">'03 - Žumpa'!$C$4:$J$76,'03 - Žumpa'!$C$82:$J$102,'03 - Žumpa'!$C$108:$K$176</definedName>
    <definedName name="_xlnm.Print_Titles" localSheetId="3">'03 - Žumpa'!$120:$120</definedName>
    <definedName name="_xlnm._FilterDatabase" localSheetId="4" hidden="1">'04 - Dlažby'!$C$119:$K$168</definedName>
    <definedName name="_xlnm.Print_Area" localSheetId="4">'04 - Dlažby'!$C$4:$J$76,'04 - Dlažby'!$C$82:$J$101,'04 - Dlažby'!$C$107:$K$168</definedName>
    <definedName name="_xlnm.Print_Titles" localSheetId="4">'04 - Dlažby'!$119:$119</definedName>
    <definedName name="_xlnm._FilterDatabase" localSheetId="5" hidden="1">'D22a3 - Kanalizační a vod...'!$C$127:$K$286</definedName>
    <definedName name="_xlnm.Print_Area" localSheetId="5">'D22a3 - Kanalizační a vod...'!$C$4:$J$76,'D22a3 - Kanalizační a vod...'!$C$82:$J$109,'D22a3 - Kanalizační a vod...'!$C$115:$K$286</definedName>
    <definedName name="_xlnm.Print_Titles" localSheetId="5">'D22a3 - Kanalizační a vod...'!$127:$127</definedName>
    <definedName name="_xlnm._FilterDatabase" localSheetId="6" hidden="1">'D22d - Orientační systém'!$C$120:$K$148</definedName>
    <definedName name="_xlnm.Print_Area" localSheetId="6">'D22d - Orientační systém'!$C$4:$J$76,'D22d - Orientační systém'!$C$82:$J$102,'D22d - Orientační systém'!$C$108:$K$148</definedName>
    <definedName name="_xlnm.Print_Titles" localSheetId="6">'D22d - Orientační systém'!$120:$120</definedName>
  </definedNames>
  <calcPr/>
</workbook>
</file>

<file path=xl/calcChain.xml><?xml version="1.0" encoding="utf-8"?>
<calcChain xmlns="http://schemas.openxmlformats.org/spreadsheetml/2006/main">
  <c i="7" l="1" r="J37"/>
  <c r="J36"/>
  <c i="1" r="AY100"/>
  <c i="7" r="J35"/>
  <c i="1" r="AX100"/>
  <c i="7" r="BI148"/>
  <c r="BH148"/>
  <c r="BG148"/>
  <c r="BF148"/>
  <c r="T148"/>
  <c r="R148"/>
  <c r="P148"/>
  <c r="BI145"/>
  <c r="BH145"/>
  <c r="BG145"/>
  <c r="BF145"/>
  <c r="T145"/>
  <c r="R145"/>
  <c r="P145"/>
  <c r="BI142"/>
  <c r="BH142"/>
  <c r="BG142"/>
  <c r="BF142"/>
  <c r="T142"/>
  <c r="R142"/>
  <c r="P142"/>
  <c r="BI139"/>
  <c r="BH139"/>
  <c r="BG139"/>
  <c r="BF139"/>
  <c r="T139"/>
  <c r="R139"/>
  <c r="P139"/>
  <c r="BI136"/>
  <c r="BH136"/>
  <c r="BG136"/>
  <c r="BF136"/>
  <c r="T136"/>
  <c r="R136"/>
  <c r="P136"/>
  <c r="BI131"/>
  <c r="BH131"/>
  <c r="BG131"/>
  <c r="BF131"/>
  <c r="T131"/>
  <c r="R131"/>
  <c r="P131"/>
  <c r="BI128"/>
  <c r="BH128"/>
  <c r="BG128"/>
  <c r="BF128"/>
  <c r="T128"/>
  <c r="R128"/>
  <c r="P128"/>
  <c r="BI124"/>
  <c r="BH124"/>
  <c r="BG124"/>
  <c r="BF124"/>
  <c r="T124"/>
  <c r="T123"/>
  <c r="R124"/>
  <c r="R123"/>
  <c r="P124"/>
  <c r="P123"/>
  <c r="F115"/>
  <c r="E113"/>
  <c r="F89"/>
  <c r="E87"/>
  <c r="J24"/>
  <c r="E24"/>
  <c r="J118"/>
  <c r="J23"/>
  <c r="J21"/>
  <c r="E21"/>
  <c r="J117"/>
  <c r="J20"/>
  <c r="J18"/>
  <c r="E18"/>
  <c r="F92"/>
  <c r="J17"/>
  <c r="J15"/>
  <c r="E15"/>
  <c r="F91"/>
  <c r="J14"/>
  <c r="J12"/>
  <c r="J115"/>
  <c r="E7"/>
  <c r="E85"/>
  <c i="6" r="J37"/>
  <c r="J36"/>
  <c i="1" r="AY99"/>
  <c i="6" r="J35"/>
  <c i="1" r="AX99"/>
  <c i="6" r="BI286"/>
  <c r="BH286"/>
  <c r="BG286"/>
  <c r="BF286"/>
  <c r="T286"/>
  <c r="R286"/>
  <c r="P286"/>
  <c r="BI285"/>
  <c r="BH285"/>
  <c r="BG285"/>
  <c r="BF285"/>
  <c r="T285"/>
  <c r="R285"/>
  <c r="P285"/>
  <c r="BI282"/>
  <c r="BH282"/>
  <c r="BG282"/>
  <c r="BF282"/>
  <c r="T282"/>
  <c r="R282"/>
  <c r="P282"/>
  <c r="BI279"/>
  <c r="BH279"/>
  <c r="BG279"/>
  <c r="BF279"/>
  <c r="T279"/>
  <c r="R279"/>
  <c r="P279"/>
  <c r="BI277"/>
  <c r="BH277"/>
  <c r="BG277"/>
  <c r="BF277"/>
  <c r="T277"/>
  <c r="R277"/>
  <c r="P277"/>
  <c r="BI274"/>
  <c r="BH274"/>
  <c r="BG274"/>
  <c r="BF274"/>
  <c r="T274"/>
  <c r="R274"/>
  <c r="P274"/>
  <c r="BI271"/>
  <c r="BH271"/>
  <c r="BG271"/>
  <c r="BF271"/>
  <c r="T271"/>
  <c r="R271"/>
  <c r="P271"/>
  <c r="BI268"/>
  <c r="BH268"/>
  <c r="BG268"/>
  <c r="BF268"/>
  <c r="T268"/>
  <c r="R268"/>
  <c r="P268"/>
  <c r="BI266"/>
  <c r="BH266"/>
  <c r="BG266"/>
  <c r="BF266"/>
  <c r="T266"/>
  <c r="R266"/>
  <c r="P266"/>
  <c r="BI263"/>
  <c r="BH263"/>
  <c r="BG263"/>
  <c r="BF263"/>
  <c r="T263"/>
  <c r="R263"/>
  <c r="P263"/>
  <c r="BI262"/>
  <c r="BH262"/>
  <c r="BG262"/>
  <c r="BF262"/>
  <c r="T262"/>
  <c r="R262"/>
  <c r="P262"/>
  <c r="BI259"/>
  <c r="BH259"/>
  <c r="BG259"/>
  <c r="BF259"/>
  <c r="T259"/>
  <c r="R259"/>
  <c r="P259"/>
  <c r="BI258"/>
  <c r="BH258"/>
  <c r="BG258"/>
  <c r="BF258"/>
  <c r="T258"/>
  <c r="R258"/>
  <c r="P258"/>
  <c r="BI254"/>
  <c r="BH254"/>
  <c r="BG254"/>
  <c r="BF254"/>
  <c r="T254"/>
  <c r="R254"/>
  <c r="P254"/>
  <c r="BI251"/>
  <c r="BH251"/>
  <c r="BG251"/>
  <c r="BF251"/>
  <c r="T251"/>
  <c r="R251"/>
  <c r="P251"/>
  <c r="BI246"/>
  <c r="BH246"/>
  <c r="BG246"/>
  <c r="BF246"/>
  <c r="T246"/>
  <c r="R246"/>
  <c r="P246"/>
  <c r="BI241"/>
  <c r="BH241"/>
  <c r="BG241"/>
  <c r="BF241"/>
  <c r="T241"/>
  <c r="R241"/>
  <c r="P241"/>
  <c r="BI236"/>
  <c r="BH236"/>
  <c r="BG236"/>
  <c r="BF236"/>
  <c r="T236"/>
  <c r="R236"/>
  <c r="P236"/>
  <c r="BI231"/>
  <c r="BH231"/>
  <c r="BG231"/>
  <c r="BF231"/>
  <c r="T231"/>
  <c r="R231"/>
  <c r="P231"/>
  <c r="BI229"/>
  <c r="BH229"/>
  <c r="BG229"/>
  <c r="BF229"/>
  <c r="T229"/>
  <c r="R229"/>
  <c r="P229"/>
  <c r="BI228"/>
  <c r="BH228"/>
  <c r="BG228"/>
  <c r="BF228"/>
  <c r="T228"/>
  <c r="R228"/>
  <c r="P228"/>
  <c r="BI227"/>
  <c r="BH227"/>
  <c r="BG227"/>
  <c r="BF227"/>
  <c r="T227"/>
  <c r="R227"/>
  <c r="P227"/>
  <c r="BI226"/>
  <c r="BH226"/>
  <c r="BG226"/>
  <c r="BF226"/>
  <c r="T226"/>
  <c r="R226"/>
  <c r="P226"/>
  <c r="BI225"/>
  <c r="BH225"/>
  <c r="BG225"/>
  <c r="BF225"/>
  <c r="T225"/>
  <c r="R225"/>
  <c r="P225"/>
  <c r="BI224"/>
  <c r="BH224"/>
  <c r="BG224"/>
  <c r="BF224"/>
  <c r="T224"/>
  <c r="R224"/>
  <c r="P224"/>
  <c r="BI223"/>
  <c r="BH223"/>
  <c r="BG223"/>
  <c r="BF223"/>
  <c r="T223"/>
  <c r="R223"/>
  <c r="P223"/>
  <c r="BI222"/>
  <c r="BH222"/>
  <c r="BG222"/>
  <c r="BF222"/>
  <c r="T222"/>
  <c r="R222"/>
  <c r="P222"/>
  <c r="BI219"/>
  <c r="BH219"/>
  <c r="BG219"/>
  <c r="BF219"/>
  <c r="T219"/>
  <c r="R219"/>
  <c r="P219"/>
  <c r="BI218"/>
  <c r="BH218"/>
  <c r="BG218"/>
  <c r="BF218"/>
  <c r="T218"/>
  <c r="R218"/>
  <c r="P218"/>
  <c r="BI214"/>
  <c r="BH214"/>
  <c r="BG214"/>
  <c r="BF214"/>
  <c r="T214"/>
  <c r="R214"/>
  <c r="P214"/>
  <c r="BI211"/>
  <c r="BH211"/>
  <c r="BG211"/>
  <c r="BF211"/>
  <c r="T211"/>
  <c r="R211"/>
  <c r="P211"/>
  <c r="BI208"/>
  <c r="BH208"/>
  <c r="BG208"/>
  <c r="BF208"/>
  <c r="T208"/>
  <c r="R208"/>
  <c r="P208"/>
  <c r="BI202"/>
  <c r="BH202"/>
  <c r="BG202"/>
  <c r="BF202"/>
  <c r="T202"/>
  <c r="R202"/>
  <c r="P202"/>
  <c r="BI197"/>
  <c r="BH197"/>
  <c r="BG197"/>
  <c r="BF197"/>
  <c r="T197"/>
  <c r="R197"/>
  <c r="P197"/>
  <c r="BI192"/>
  <c r="BH192"/>
  <c r="BG192"/>
  <c r="BF192"/>
  <c r="T192"/>
  <c r="R192"/>
  <c r="P192"/>
  <c r="BI187"/>
  <c r="BH187"/>
  <c r="BG187"/>
  <c r="BF187"/>
  <c r="T187"/>
  <c r="R187"/>
  <c r="P187"/>
  <c r="BI182"/>
  <c r="BH182"/>
  <c r="BG182"/>
  <c r="BF182"/>
  <c r="T182"/>
  <c r="R182"/>
  <c r="P182"/>
  <c r="BI178"/>
  <c r="BH178"/>
  <c r="BG178"/>
  <c r="BF178"/>
  <c r="T178"/>
  <c r="T177"/>
  <c r="R178"/>
  <c r="R177"/>
  <c r="P178"/>
  <c r="P177"/>
  <c r="BI171"/>
  <c r="BH171"/>
  <c r="BG171"/>
  <c r="BF171"/>
  <c r="T171"/>
  <c r="R171"/>
  <c r="P171"/>
  <c r="BI167"/>
  <c r="BH167"/>
  <c r="BG167"/>
  <c r="BF167"/>
  <c r="T167"/>
  <c r="R167"/>
  <c r="P167"/>
  <c r="BI164"/>
  <c r="BH164"/>
  <c r="BG164"/>
  <c r="BF164"/>
  <c r="T164"/>
  <c r="R164"/>
  <c r="P164"/>
  <c r="BI161"/>
  <c r="BH161"/>
  <c r="BG161"/>
  <c r="BF161"/>
  <c r="T161"/>
  <c r="R161"/>
  <c r="P161"/>
  <c r="BI160"/>
  <c r="BH160"/>
  <c r="BG160"/>
  <c r="BF160"/>
  <c r="T160"/>
  <c r="R160"/>
  <c r="P160"/>
  <c r="BI155"/>
  <c r="BH155"/>
  <c r="BG155"/>
  <c r="BF155"/>
  <c r="T155"/>
  <c r="R155"/>
  <c r="P155"/>
  <c r="BI152"/>
  <c r="BH152"/>
  <c r="BG152"/>
  <c r="BF152"/>
  <c r="T152"/>
  <c r="R152"/>
  <c r="P152"/>
  <c r="BI149"/>
  <c r="BH149"/>
  <c r="BG149"/>
  <c r="BF149"/>
  <c r="T149"/>
  <c r="R149"/>
  <c r="P149"/>
  <c r="BI146"/>
  <c r="BH146"/>
  <c r="BG146"/>
  <c r="BF146"/>
  <c r="T146"/>
  <c r="R146"/>
  <c r="P146"/>
  <c r="BI142"/>
  <c r="BH142"/>
  <c r="BG142"/>
  <c r="BF142"/>
  <c r="T142"/>
  <c r="R142"/>
  <c r="P142"/>
  <c r="BI139"/>
  <c r="BH139"/>
  <c r="BG139"/>
  <c r="BF139"/>
  <c r="T139"/>
  <c r="R139"/>
  <c r="P139"/>
  <c r="BI131"/>
  <c r="BH131"/>
  <c r="BG131"/>
  <c r="BF131"/>
  <c r="T131"/>
  <c r="R131"/>
  <c r="P131"/>
  <c r="F122"/>
  <c r="E120"/>
  <c r="F89"/>
  <c r="E87"/>
  <c r="J24"/>
  <c r="E24"/>
  <c r="J92"/>
  <c r="J23"/>
  <c r="J21"/>
  <c r="E21"/>
  <c r="J124"/>
  <c r="J20"/>
  <c r="J18"/>
  <c r="E18"/>
  <c r="F125"/>
  <c r="J17"/>
  <c r="J15"/>
  <c r="E15"/>
  <c r="F124"/>
  <c r="J14"/>
  <c r="J12"/>
  <c r="J122"/>
  <c r="E7"/>
  <c r="E85"/>
  <c i="5" r="J37"/>
  <c r="J36"/>
  <c i="1" r="AY98"/>
  <c i="5" r="J35"/>
  <c i="1" r="AX98"/>
  <c i="5" r="BI166"/>
  <c r="BH166"/>
  <c r="BG166"/>
  <c r="BF166"/>
  <c r="T166"/>
  <c r="R166"/>
  <c r="P166"/>
  <c r="BI165"/>
  <c r="BH165"/>
  <c r="BG165"/>
  <c r="BF165"/>
  <c r="T165"/>
  <c r="R165"/>
  <c r="P165"/>
  <c r="BI162"/>
  <c r="BH162"/>
  <c r="BG162"/>
  <c r="BF162"/>
  <c r="T162"/>
  <c r="R162"/>
  <c r="P162"/>
  <c r="BI161"/>
  <c r="BH161"/>
  <c r="BG161"/>
  <c r="BF161"/>
  <c r="T161"/>
  <c r="R161"/>
  <c r="P161"/>
  <c r="BI158"/>
  <c r="BH158"/>
  <c r="BG158"/>
  <c r="BF158"/>
  <c r="T158"/>
  <c r="R158"/>
  <c r="P158"/>
  <c r="BI157"/>
  <c r="BH157"/>
  <c r="BG157"/>
  <c r="BF157"/>
  <c r="T157"/>
  <c r="R157"/>
  <c r="P157"/>
  <c r="BI150"/>
  <c r="BH150"/>
  <c r="BG150"/>
  <c r="BF150"/>
  <c r="T150"/>
  <c r="R150"/>
  <c r="P150"/>
  <c r="BI149"/>
  <c r="BH149"/>
  <c r="BG149"/>
  <c r="BF149"/>
  <c r="T149"/>
  <c r="R149"/>
  <c r="P149"/>
  <c r="BI135"/>
  <c r="BH135"/>
  <c r="BG135"/>
  <c r="BF135"/>
  <c r="T135"/>
  <c r="R135"/>
  <c r="P135"/>
  <c r="BI131"/>
  <c r="BH131"/>
  <c r="BG131"/>
  <c r="BF131"/>
  <c r="T131"/>
  <c r="R131"/>
  <c r="P131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3"/>
  <c r="BH123"/>
  <c r="BG123"/>
  <c r="BF123"/>
  <c r="T123"/>
  <c r="R123"/>
  <c r="P123"/>
  <c r="F114"/>
  <c r="E112"/>
  <c r="F89"/>
  <c r="E87"/>
  <c r="J24"/>
  <c r="E24"/>
  <c r="J117"/>
  <c r="J23"/>
  <c r="J21"/>
  <c r="E21"/>
  <c r="J116"/>
  <c r="J20"/>
  <c r="J18"/>
  <c r="E18"/>
  <c r="F117"/>
  <c r="J17"/>
  <c r="J15"/>
  <c r="E15"/>
  <c r="F91"/>
  <c r="J14"/>
  <c r="J12"/>
  <c r="J114"/>
  <c r="E7"/>
  <c r="E110"/>
  <c i="4" r="J37"/>
  <c r="J36"/>
  <c i="1" r="AY97"/>
  <c i="4" r="J35"/>
  <c i="1" r="AX97"/>
  <c i="4" r="BI176"/>
  <c r="BH176"/>
  <c r="BG176"/>
  <c r="BF176"/>
  <c r="T176"/>
  <c r="T175"/>
  <c r="R176"/>
  <c r="R175"/>
  <c r="P176"/>
  <c r="P175"/>
  <c r="BI172"/>
  <c r="BH172"/>
  <c r="BG172"/>
  <c r="BF172"/>
  <c r="T172"/>
  <c r="R172"/>
  <c r="P172"/>
  <c r="BI169"/>
  <c r="BH169"/>
  <c r="BG169"/>
  <c r="BF169"/>
  <c r="T169"/>
  <c r="R169"/>
  <c r="P169"/>
  <c r="BI166"/>
  <c r="BH166"/>
  <c r="BG166"/>
  <c r="BF166"/>
  <c r="T166"/>
  <c r="R166"/>
  <c r="P166"/>
  <c r="BI165"/>
  <c r="BH165"/>
  <c r="BG165"/>
  <c r="BF165"/>
  <c r="T165"/>
  <c r="R165"/>
  <c r="P165"/>
  <c r="BI162"/>
  <c r="BH162"/>
  <c r="BG162"/>
  <c r="BF162"/>
  <c r="T162"/>
  <c r="R162"/>
  <c r="P162"/>
  <c r="BI161"/>
  <c r="BH161"/>
  <c r="BG161"/>
  <c r="BF161"/>
  <c r="T161"/>
  <c r="R161"/>
  <c r="P161"/>
  <c r="BI156"/>
  <c r="BH156"/>
  <c r="BG156"/>
  <c r="BF156"/>
  <c r="T156"/>
  <c r="R156"/>
  <c r="P156"/>
  <c r="BI152"/>
  <c r="BH152"/>
  <c r="BG152"/>
  <c r="BF152"/>
  <c r="T152"/>
  <c r="R152"/>
  <c r="P152"/>
  <c r="BI144"/>
  <c r="BH144"/>
  <c r="BG144"/>
  <c r="BF144"/>
  <c r="T144"/>
  <c r="R144"/>
  <c r="P144"/>
  <c r="BI136"/>
  <c r="BH136"/>
  <c r="BG136"/>
  <c r="BF136"/>
  <c r="T136"/>
  <c r="R136"/>
  <c r="P136"/>
  <c r="BI135"/>
  <c r="BH135"/>
  <c r="BG135"/>
  <c r="BF135"/>
  <c r="T135"/>
  <c r="R135"/>
  <c r="P135"/>
  <c r="BI131"/>
  <c r="BH131"/>
  <c r="BG131"/>
  <c r="BF131"/>
  <c r="T131"/>
  <c r="R131"/>
  <c r="P131"/>
  <c r="BI128"/>
  <c r="BH128"/>
  <c r="BG128"/>
  <c r="BF128"/>
  <c r="T128"/>
  <c r="R128"/>
  <c r="P128"/>
  <c r="BI124"/>
  <c r="BH124"/>
  <c r="BG124"/>
  <c r="BF124"/>
  <c r="T124"/>
  <c r="R124"/>
  <c r="P124"/>
  <c r="F115"/>
  <c r="E113"/>
  <c r="F89"/>
  <c r="E87"/>
  <c r="J24"/>
  <c r="E24"/>
  <c r="J118"/>
  <c r="J23"/>
  <c r="J21"/>
  <c r="E21"/>
  <c r="J117"/>
  <c r="J20"/>
  <c r="J18"/>
  <c r="E18"/>
  <c r="F92"/>
  <c r="J17"/>
  <c r="J15"/>
  <c r="E15"/>
  <c r="F117"/>
  <c r="J14"/>
  <c r="J12"/>
  <c r="J115"/>
  <c r="E7"/>
  <c r="E85"/>
  <c i="3" r="J37"/>
  <c r="J36"/>
  <c i="1" r="AY96"/>
  <c i="3" r="J35"/>
  <c i="1" r="AX96"/>
  <c i="3" r="BI198"/>
  <c r="BH198"/>
  <c r="BG198"/>
  <c r="BF198"/>
  <c r="T198"/>
  <c r="R198"/>
  <c r="P198"/>
  <c r="BI193"/>
  <c r="BH193"/>
  <c r="BG193"/>
  <c r="BF193"/>
  <c r="T193"/>
  <c r="R193"/>
  <c r="P193"/>
  <c r="BI190"/>
  <c r="BH190"/>
  <c r="BG190"/>
  <c r="BF190"/>
  <c r="T190"/>
  <c r="R190"/>
  <c r="P190"/>
  <c r="BI189"/>
  <c r="BH189"/>
  <c r="BG189"/>
  <c r="BF189"/>
  <c r="T189"/>
  <c r="R189"/>
  <c r="P189"/>
  <c r="BI186"/>
  <c r="BH186"/>
  <c r="BG186"/>
  <c r="BF186"/>
  <c r="T186"/>
  <c r="R186"/>
  <c r="P186"/>
  <c r="BI185"/>
  <c r="BH185"/>
  <c r="BG185"/>
  <c r="BF185"/>
  <c r="T185"/>
  <c r="R185"/>
  <c r="P185"/>
  <c r="BI183"/>
  <c r="BH183"/>
  <c r="BG183"/>
  <c r="BF183"/>
  <c r="T183"/>
  <c r="R183"/>
  <c r="P183"/>
  <c r="BI182"/>
  <c r="BH182"/>
  <c r="BG182"/>
  <c r="BF182"/>
  <c r="T182"/>
  <c r="R182"/>
  <c r="P182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4"/>
  <c r="BH174"/>
  <c r="BG174"/>
  <c r="BF174"/>
  <c r="T174"/>
  <c r="R174"/>
  <c r="P174"/>
  <c r="BI171"/>
  <c r="BH171"/>
  <c r="BG171"/>
  <c r="BF171"/>
  <c r="T171"/>
  <c r="R171"/>
  <c r="P171"/>
  <c r="BI160"/>
  <c r="BH160"/>
  <c r="BG160"/>
  <c r="BF160"/>
  <c r="T160"/>
  <c r="R160"/>
  <c r="P160"/>
  <c r="BI157"/>
  <c r="BH157"/>
  <c r="BG157"/>
  <c r="BF157"/>
  <c r="T157"/>
  <c r="R157"/>
  <c r="P157"/>
  <c r="BI154"/>
  <c r="BH154"/>
  <c r="BG154"/>
  <c r="BF154"/>
  <c r="T154"/>
  <c r="R154"/>
  <c r="P154"/>
  <c r="BI149"/>
  <c r="BH149"/>
  <c r="BG149"/>
  <c r="BF149"/>
  <c r="T149"/>
  <c r="R149"/>
  <c r="P149"/>
  <c r="BI145"/>
  <c r="BH145"/>
  <c r="BG145"/>
  <c r="BF145"/>
  <c r="T145"/>
  <c r="R145"/>
  <c r="P145"/>
  <c r="BI143"/>
  <c r="BH143"/>
  <c r="BG143"/>
  <c r="BF143"/>
  <c r="T143"/>
  <c r="R143"/>
  <c r="P143"/>
  <c r="BI140"/>
  <c r="BH140"/>
  <c r="BG140"/>
  <c r="BF140"/>
  <c r="T140"/>
  <c r="R140"/>
  <c r="P140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1"/>
  <c r="BH131"/>
  <c r="BG131"/>
  <c r="BF131"/>
  <c r="T131"/>
  <c r="R131"/>
  <c r="P131"/>
  <c r="BI130"/>
  <c r="BH130"/>
  <c r="BG130"/>
  <c r="BF130"/>
  <c r="T130"/>
  <c r="R130"/>
  <c r="P130"/>
  <c r="BI127"/>
  <c r="BH127"/>
  <c r="BG127"/>
  <c r="BF127"/>
  <c r="T127"/>
  <c r="R127"/>
  <c r="P127"/>
  <c r="F118"/>
  <c r="E116"/>
  <c r="F89"/>
  <c r="E87"/>
  <c r="J24"/>
  <c r="E24"/>
  <c r="J121"/>
  <c r="J23"/>
  <c r="J21"/>
  <c r="E21"/>
  <c r="J120"/>
  <c r="J20"/>
  <c r="J18"/>
  <c r="E18"/>
  <c r="F92"/>
  <c r="J17"/>
  <c r="J15"/>
  <c r="E15"/>
  <c r="F120"/>
  <c r="J14"/>
  <c r="J12"/>
  <c r="J89"/>
  <c r="E7"/>
  <c r="E114"/>
  <c i="2" r="J37"/>
  <c r="J36"/>
  <c i="1" r="AY95"/>
  <c i="2" r="J35"/>
  <c i="1" r="AX95"/>
  <c i="2" r="BI145"/>
  <c r="BH145"/>
  <c r="BG145"/>
  <c r="BF145"/>
  <c r="T145"/>
  <c r="R145"/>
  <c r="P145"/>
  <c r="BI144"/>
  <c r="BH144"/>
  <c r="BG144"/>
  <c r="BF144"/>
  <c r="T144"/>
  <c r="R144"/>
  <c r="P144"/>
  <c r="BI141"/>
  <c r="BH141"/>
  <c r="BG141"/>
  <c r="BF141"/>
  <c r="T141"/>
  <c r="R141"/>
  <c r="P141"/>
  <c r="BI140"/>
  <c r="BH140"/>
  <c r="BG140"/>
  <c r="BF140"/>
  <c r="T140"/>
  <c r="R140"/>
  <c r="P140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F113"/>
  <c r="E111"/>
  <c r="F89"/>
  <c r="E87"/>
  <c r="J24"/>
  <c r="E24"/>
  <c r="J92"/>
  <c r="J23"/>
  <c r="J21"/>
  <c r="E21"/>
  <c r="J115"/>
  <c r="J20"/>
  <c r="J18"/>
  <c r="E18"/>
  <c r="F116"/>
  <c r="J17"/>
  <c r="J15"/>
  <c r="E15"/>
  <c r="F91"/>
  <c r="J14"/>
  <c r="J12"/>
  <c r="J89"/>
  <c r="E7"/>
  <c r="E109"/>
  <c i="1" r="L90"/>
  <c r="AM90"/>
  <c r="AM89"/>
  <c r="L89"/>
  <c r="AM87"/>
  <c r="L87"/>
  <c r="L85"/>
  <c r="L84"/>
  <c i="2" r="J144"/>
  <c r="J136"/>
  <c r="BK133"/>
  <c r="J126"/>
  <c r="J121"/>
  <c r="BK130"/>
  <c r="J124"/>
  <c i="1" r="AS94"/>
  <c i="2" r="J128"/>
  <c r="J141"/>
  <c r="BK135"/>
  <c r="J129"/>
  <c i="3" r="BK189"/>
  <c r="J186"/>
  <c r="BK176"/>
  <c r="BK154"/>
  <c r="J143"/>
  <c r="J135"/>
  <c r="J130"/>
  <c r="J183"/>
  <c r="BK178"/>
  <c r="BK136"/>
  <c r="BK198"/>
  <c r="J189"/>
  <c r="BK179"/>
  <c r="BK171"/>
  <c r="J154"/>
  <c r="BK130"/>
  <c r="BK182"/>
  <c r="J176"/>
  <c r="BK157"/>
  <c r="BK131"/>
  <c i="4" r="J172"/>
  <c r="BK144"/>
  <c r="BK166"/>
  <c r="BK131"/>
  <c r="BK165"/>
  <c r="BK135"/>
  <c r="BK169"/>
  <c r="J162"/>
  <c r="J136"/>
  <c i="5" r="BK165"/>
  <c r="J158"/>
  <c r="BK126"/>
  <c r="BK161"/>
  <c r="BK149"/>
  <c r="J127"/>
  <c r="BK166"/>
  <c r="J135"/>
  <c r="J123"/>
  <c r="J150"/>
  <c i="6" r="BK277"/>
  <c r="J228"/>
  <c r="J225"/>
  <c r="BK211"/>
  <c r="BK208"/>
  <c r="J182"/>
  <c r="J164"/>
  <c r="BK160"/>
  <c r="BK131"/>
  <c r="J279"/>
  <c r="BK259"/>
  <c r="BK254"/>
  <c r="BK279"/>
  <c r="J274"/>
  <c r="BK268"/>
  <c r="J259"/>
  <c r="BK286"/>
  <c r="J282"/>
  <c r="J262"/>
  <c r="BK251"/>
  <c r="J229"/>
  <c r="BK224"/>
  <c r="J197"/>
  <c r="J187"/>
  <c r="J160"/>
  <c r="J149"/>
  <c r="J231"/>
  <c r="J226"/>
  <c r="BK219"/>
  <c r="BK214"/>
  <c r="J192"/>
  <c r="J161"/>
  <c r="BK142"/>
  <c i="7" r="BK145"/>
  <c r="BK128"/>
  <c r="J142"/>
  <c r="J131"/>
  <c i="2" r="BK140"/>
  <c r="J134"/>
  <c r="J127"/>
  <c r="BK122"/>
  <c r="J135"/>
  <c r="BK125"/>
  <c r="J122"/>
  <c r="BK144"/>
  <c r="BK136"/>
  <c r="J133"/>
  <c r="BK129"/>
  <c r="BK126"/>
  <c r="BK121"/>
  <c r="J140"/>
  <c r="J132"/>
  <c r="J130"/>
  <c r="BK128"/>
  <c i="3" r="J182"/>
  <c r="BK174"/>
  <c r="BK145"/>
  <c r="J140"/>
  <c r="J134"/>
  <c r="J198"/>
  <c r="J179"/>
  <c r="J137"/>
  <c r="BK135"/>
  <c r="J190"/>
  <c r="BK186"/>
  <c r="BK177"/>
  <c r="BK140"/>
  <c r="J193"/>
  <c r="BK183"/>
  <c r="J177"/>
  <c r="J171"/>
  <c r="BK143"/>
  <c i="4" r="J169"/>
  <c r="BK176"/>
  <c r="BK162"/>
  <c r="J152"/>
  <c r="J128"/>
  <c r="BK161"/>
  <c r="J176"/>
  <c r="J165"/>
  <c r="J144"/>
  <c r="J131"/>
  <c r="BK128"/>
  <c i="5" r="J161"/>
  <c r="BK123"/>
  <c r="BK162"/>
  <c r="BK150"/>
  <c r="BK131"/>
  <c r="J126"/>
  <c r="BK158"/>
  <c r="BK128"/>
  <c r="J131"/>
  <c i="6" r="BK274"/>
  <c r="BK231"/>
  <c r="J227"/>
  <c r="J214"/>
  <c r="BK202"/>
  <c r="BK171"/>
  <c r="BK161"/>
  <c r="BK146"/>
  <c r="BK139"/>
  <c r="BK282"/>
  <c r="J266"/>
  <c r="BK246"/>
  <c r="J277"/>
  <c r="J271"/>
  <c r="BK262"/>
  <c r="BK241"/>
  <c r="J285"/>
  <c r="BK258"/>
  <c r="J246"/>
  <c r="BK228"/>
  <c r="BK226"/>
  <c r="J218"/>
  <c r="BK192"/>
  <c r="J152"/>
  <c r="J146"/>
  <c r="BK229"/>
  <c r="BK225"/>
  <c r="BK222"/>
  <c r="J211"/>
  <c r="BK187"/>
  <c r="BK152"/>
  <c r="J131"/>
  <c i="7" r="BK142"/>
  <c r="BK131"/>
  <c r="J145"/>
  <c r="J128"/>
  <c i="2" r="BK145"/>
  <c r="BK124"/>
  <c r="BK127"/>
  <c r="BK141"/>
  <c r="BK132"/>
  <c r="J123"/>
  <c r="J131"/>
  <c i="3" r="J160"/>
  <c r="BK137"/>
  <c r="BK127"/>
  <c r="J149"/>
  <c r="J131"/>
  <c r="BK185"/>
  <c r="BK134"/>
  <c r="J178"/>
  <c r="BK149"/>
  <c i="4" r="J156"/>
  <c r="J161"/>
  <c r="J124"/>
  <c r="J166"/>
  <c r="J135"/>
  <c i="5" r="J162"/>
  <c r="J166"/>
  <c r="BK135"/>
  <c r="J165"/>
  <c r="J149"/>
  <c i="6" r="J251"/>
  <c r="BK223"/>
  <c r="BK197"/>
  <c r="J155"/>
  <c r="BK285"/>
  <c r="J258"/>
  <c r="BK266"/>
  <c r="J236"/>
  <c r="BK263"/>
  <c r="J241"/>
  <c r="J223"/>
  <c r="BK182"/>
  <c r="BK227"/>
  <c r="BK218"/>
  <c r="J202"/>
  <c r="J178"/>
  <c r="BK155"/>
  <c i="7" r="J139"/>
  <c r="BK124"/>
  <c r="BK139"/>
  <c r="J124"/>
  <c i="2" r="BK137"/>
  <c r="BK123"/>
  <c r="BK131"/>
  <c r="J145"/>
  <c r="BK134"/>
  <c r="J125"/>
  <c r="J137"/>
  <c i="3" r="J157"/>
  <c r="J136"/>
  <c r="BK190"/>
  <c r="J145"/>
  <c r="BK193"/>
  <c r="J174"/>
  <c r="J185"/>
  <c r="BK160"/>
  <c r="J127"/>
  <c i="4" r="BK172"/>
  <c r="BK136"/>
  <c r="BK152"/>
  <c r="BK156"/>
  <c r="BK124"/>
  <c i="5" r="BK127"/>
  <c r="BK157"/>
  <c r="J128"/>
  <c r="J157"/>
  <c i="6" r="BK271"/>
  <c r="J222"/>
  <c r="BK167"/>
  <c r="J142"/>
  <c r="J268"/>
  <c r="BK236"/>
  <c r="J263"/>
  <c r="J286"/>
  <c r="J254"/>
  <c r="J219"/>
  <c r="BK178"/>
  <c r="J139"/>
  <c r="J224"/>
  <c r="J208"/>
  <c r="J171"/>
  <c r="J167"/>
  <c r="BK164"/>
  <c r="BK149"/>
  <c i="7" r="J148"/>
  <c r="J136"/>
  <c r="BK148"/>
  <c r="BK136"/>
  <c i="2" l="1" r="P139"/>
  <c r="P138"/>
  <c r="P120"/>
  <c r="T120"/>
  <c r="T119"/>
  <c r="T139"/>
  <c r="T138"/>
  <c i="3" r="BK126"/>
  <c r="P144"/>
  <c r="BK153"/>
  <c r="J153"/>
  <c r="J100"/>
  <c r="BK175"/>
  <c r="J175"/>
  <c r="J101"/>
  <c r="BK184"/>
  <c r="J184"/>
  <c r="J102"/>
  <c r="R188"/>
  <c r="R187"/>
  <c i="4" r="P123"/>
  <c r="P134"/>
  <c r="P160"/>
  <c i="5" r="R122"/>
  <c r="BK134"/>
  <c r="J134"/>
  <c r="J99"/>
  <c r="BK156"/>
  <c r="J156"/>
  <c r="J100"/>
  <c i="3" r="P126"/>
  <c r="T144"/>
  <c r="P153"/>
  <c r="P175"/>
  <c r="P184"/>
  <c r="P188"/>
  <c r="P187"/>
  <c i="4" r="R123"/>
  <c r="T134"/>
  <c r="BK160"/>
  <c r="J160"/>
  <c r="J100"/>
  <c i="5" r="BK122"/>
  <c r="J122"/>
  <c r="J98"/>
  <c r="R134"/>
  <c r="R156"/>
  <c i="6" r="T130"/>
  <c r="BK181"/>
  <c r="J181"/>
  <c r="J100"/>
  <c r="T181"/>
  <c r="T207"/>
  <c r="R230"/>
  <c r="P250"/>
  <c r="T250"/>
  <c r="R257"/>
  <c r="P267"/>
  <c r="BK278"/>
  <c r="J278"/>
  <c r="J108"/>
  <c r="T278"/>
  <c i="7" r="T127"/>
  <c r="T122"/>
  <c r="T121"/>
  <c r="R135"/>
  <c r="R134"/>
  <c i="2" r="BK120"/>
  <c r="BK119"/>
  <c r="J119"/>
  <c r="J96"/>
  <c r="R120"/>
  <c r="BK139"/>
  <c r="BK138"/>
  <c r="J138"/>
  <c r="J98"/>
  <c r="R139"/>
  <c r="R138"/>
  <c i="3" r="T126"/>
  <c r="R144"/>
  <c r="T153"/>
  <c r="T175"/>
  <c r="T184"/>
  <c r="T188"/>
  <c r="T187"/>
  <c i="4" r="T123"/>
  <c r="R134"/>
  <c r="R160"/>
  <c i="5" r="T122"/>
  <c r="T134"/>
  <c r="T156"/>
  <c i="6" r="R130"/>
  <c r="P181"/>
  <c r="BK207"/>
  <c r="J207"/>
  <c r="J101"/>
  <c r="R207"/>
  <c r="T230"/>
  <c r="R250"/>
  <c r="P257"/>
  <c r="BK267"/>
  <c r="J267"/>
  <c r="J105"/>
  <c r="T267"/>
  <c r="BK273"/>
  <c r="J273"/>
  <c r="J107"/>
  <c r="R273"/>
  <c r="P278"/>
  <c i="7" r="P127"/>
  <c r="P122"/>
  <c r="P121"/>
  <c i="1" r="AU100"/>
  <c i="7" r="BK135"/>
  <c r="J135"/>
  <c r="J101"/>
  <c r="P135"/>
  <c r="P134"/>
  <c i="3" r="R126"/>
  <c r="BK144"/>
  <c r="J144"/>
  <c r="J99"/>
  <c r="R153"/>
  <c r="R175"/>
  <c r="R184"/>
  <c r="BK188"/>
  <c r="J188"/>
  <c r="J104"/>
  <c i="4" r="BK123"/>
  <c r="BK134"/>
  <c r="J134"/>
  <c r="J99"/>
  <c r="T160"/>
  <c i="5" r="P122"/>
  <c r="P134"/>
  <c r="P156"/>
  <c i="6" r="BK130"/>
  <c r="J130"/>
  <c r="J98"/>
  <c r="P130"/>
  <c r="R181"/>
  <c r="P207"/>
  <c r="BK230"/>
  <c r="J230"/>
  <c r="J102"/>
  <c r="P230"/>
  <c r="BK250"/>
  <c r="J250"/>
  <c r="J103"/>
  <c r="BK257"/>
  <c r="J257"/>
  <c r="J104"/>
  <c r="T257"/>
  <c r="R267"/>
  <c r="P273"/>
  <c r="P272"/>
  <c r="T273"/>
  <c r="T272"/>
  <c r="R278"/>
  <c i="7" r="BK127"/>
  <c r="J127"/>
  <c r="J99"/>
  <c r="R127"/>
  <c r="R122"/>
  <c r="R121"/>
  <c r="T135"/>
  <c r="T134"/>
  <c i="4" r="BK175"/>
  <c r="J175"/>
  <c r="J101"/>
  <c i="7" r="BK123"/>
  <c r="BK122"/>
  <c r="J122"/>
  <c r="J97"/>
  <c i="6" r="BK177"/>
  <c r="J177"/>
  <c r="J99"/>
  <c i="7" r="J89"/>
  <c r="J91"/>
  <c r="J92"/>
  <c r="E111"/>
  <c r="F117"/>
  <c r="F118"/>
  <c r="BE136"/>
  <c r="BE139"/>
  <c r="BE145"/>
  <c r="BE124"/>
  <c r="BE128"/>
  <c r="BE131"/>
  <c r="BE142"/>
  <c r="BE148"/>
  <c i="6" r="F91"/>
  <c r="J91"/>
  <c r="E118"/>
  <c r="J125"/>
  <c r="BE171"/>
  <c r="BE182"/>
  <c r="BE192"/>
  <c r="BE218"/>
  <c r="BE223"/>
  <c r="BE224"/>
  <c r="BE228"/>
  <c r="BE231"/>
  <c r="J89"/>
  <c r="BE131"/>
  <c r="BE142"/>
  <c r="BE149"/>
  <c r="BE167"/>
  <c r="BE187"/>
  <c r="BE211"/>
  <c r="BE225"/>
  <c r="BE227"/>
  <c r="BE268"/>
  <c r="BE277"/>
  <c r="BE286"/>
  <c r="BE246"/>
  <c r="BE254"/>
  <c r="BE282"/>
  <c r="BE236"/>
  <c r="BE262"/>
  <c r="BE271"/>
  <c r="BE274"/>
  <c r="F92"/>
  <c r="BE139"/>
  <c r="BE146"/>
  <c r="BE152"/>
  <c r="BE155"/>
  <c r="BE160"/>
  <c r="BE161"/>
  <c r="BE164"/>
  <c r="BE178"/>
  <c r="BE197"/>
  <c r="BE202"/>
  <c r="BE208"/>
  <c r="BE214"/>
  <c r="BE219"/>
  <c r="BE222"/>
  <c r="BE226"/>
  <c r="BE229"/>
  <c r="BE241"/>
  <c r="BE251"/>
  <c r="BE258"/>
  <c r="BE259"/>
  <c r="BE263"/>
  <c r="BE266"/>
  <c r="BE279"/>
  <c r="BE285"/>
  <c i="5" r="J89"/>
  <c r="J92"/>
  <c r="BE126"/>
  <c r="BE150"/>
  <c r="BE157"/>
  <c r="BE162"/>
  <c r="BE165"/>
  <c r="E85"/>
  <c r="J91"/>
  <c r="F116"/>
  <c r="BE123"/>
  <c r="BE127"/>
  <c r="BE131"/>
  <c r="BE149"/>
  <c r="BE161"/>
  <c i="4" r="J123"/>
  <c r="J98"/>
  <c i="5" r="F92"/>
  <c r="BE128"/>
  <c r="BE135"/>
  <c r="BE158"/>
  <c r="BE166"/>
  <c i="3" r="BK187"/>
  <c r="J187"/>
  <c r="J103"/>
  <c i="4" r="F91"/>
  <c r="E111"/>
  <c r="F118"/>
  <c r="BE128"/>
  <c r="BE131"/>
  <c r="BE152"/>
  <c r="BE161"/>
  <c r="BE172"/>
  <c r="BE176"/>
  <c i="3" r="J126"/>
  <c r="J98"/>
  <c i="4" r="BE124"/>
  <c r="BE144"/>
  <c r="BE156"/>
  <c r="BE162"/>
  <c r="J89"/>
  <c r="J92"/>
  <c r="BE135"/>
  <c r="BE165"/>
  <c r="BE169"/>
  <c r="J91"/>
  <c r="BE136"/>
  <c r="BE166"/>
  <c i="2" r="J120"/>
  <c r="J97"/>
  <c r="J139"/>
  <c r="J99"/>
  <c i="3" r="F91"/>
  <c r="J118"/>
  <c r="BE130"/>
  <c r="BE140"/>
  <c r="BE145"/>
  <c r="BE186"/>
  <c r="BE189"/>
  <c r="BE190"/>
  <c r="BE198"/>
  <c r="J92"/>
  <c r="F121"/>
  <c r="BE131"/>
  <c r="BE135"/>
  <c r="BE137"/>
  <c r="BE149"/>
  <c r="BE176"/>
  <c r="E85"/>
  <c r="J91"/>
  <c r="BE127"/>
  <c r="BE134"/>
  <c r="BE154"/>
  <c r="BE157"/>
  <c r="BE171"/>
  <c r="BE174"/>
  <c r="BE179"/>
  <c r="BE182"/>
  <c r="BE185"/>
  <c r="BE193"/>
  <c r="BE136"/>
  <c r="BE143"/>
  <c r="BE160"/>
  <c r="BE177"/>
  <c r="BE178"/>
  <c r="BE183"/>
  <c i="2" r="J91"/>
  <c r="J113"/>
  <c r="BE123"/>
  <c r="BE127"/>
  <c r="BE136"/>
  <c r="E85"/>
  <c r="F92"/>
  <c r="F115"/>
  <c r="J116"/>
  <c r="BE122"/>
  <c r="BE125"/>
  <c r="BE129"/>
  <c r="BE130"/>
  <c r="BE131"/>
  <c r="BE135"/>
  <c r="BE140"/>
  <c r="BE145"/>
  <c r="BE121"/>
  <c r="BE126"/>
  <c r="BE128"/>
  <c r="BE132"/>
  <c r="BE134"/>
  <c r="BE144"/>
  <c r="BE124"/>
  <c r="BE133"/>
  <c r="BE137"/>
  <c r="BE141"/>
  <c r="F35"/>
  <c i="1" r="BB95"/>
  <c i="2" r="J34"/>
  <c i="1" r="AW95"/>
  <c i="2" r="F37"/>
  <c i="1" r="BD95"/>
  <c i="3" r="F36"/>
  <c i="1" r="BC96"/>
  <c i="3" r="F35"/>
  <c i="1" r="BB96"/>
  <c i="4" r="F36"/>
  <c i="1" r="BC97"/>
  <c i="4" r="F37"/>
  <c i="1" r="BD97"/>
  <c i="5" r="J34"/>
  <c i="1" r="AW98"/>
  <c i="6" r="F35"/>
  <c i="1" r="BB99"/>
  <c i="7" r="F35"/>
  <c i="1" r="BB100"/>
  <c i="7" r="J34"/>
  <c i="1" r="AW100"/>
  <c i="7" r="F36"/>
  <c i="1" r="BC100"/>
  <c i="2" r="F34"/>
  <c i="1" r="BA95"/>
  <c i="3" r="F34"/>
  <c i="1" r="BA96"/>
  <c i="4" r="F35"/>
  <c i="1" r="BB97"/>
  <c i="5" r="F37"/>
  <c i="1" r="BD98"/>
  <c i="6" r="F37"/>
  <c i="1" r="BD99"/>
  <c i="7" r="F34"/>
  <c i="1" r="BA100"/>
  <c i="2" r="F36"/>
  <c i="1" r="BC95"/>
  <c i="3" r="F37"/>
  <c i="1" r="BD96"/>
  <c i="4" r="F34"/>
  <c i="1" r="BA97"/>
  <c i="5" r="F35"/>
  <c i="1" r="BB98"/>
  <c i="6" r="J34"/>
  <c i="1" r="AW99"/>
  <c i="7" r="F37"/>
  <c i="1" r="BD100"/>
  <c i="3" r="J34"/>
  <c i="1" r="AW96"/>
  <c i="2" r="J30"/>
  <c i="4" r="J34"/>
  <c i="1" r="AW97"/>
  <c i="5" r="F34"/>
  <c i="1" r="BA98"/>
  <c i="5" r="F36"/>
  <c i="1" r="BC98"/>
  <c i="6" r="F34"/>
  <c i="1" r="BA99"/>
  <c i="6" r="F36"/>
  <c i="1" r="BC99"/>
  <c i="4" l="1" r="BK122"/>
  <c r="J122"/>
  <c r="J97"/>
  <c i="2" r="R119"/>
  <c i="4" r="R122"/>
  <c r="R121"/>
  <c i="3" r="P125"/>
  <c r="P124"/>
  <c i="1" r="AU96"/>
  <c i="5" r="R121"/>
  <c r="R120"/>
  <c r="P121"/>
  <c r="P120"/>
  <c i="1" r="AU98"/>
  <c i="5" r="T121"/>
  <c r="T120"/>
  <c i="6" r="R129"/>
  <c i="3" r="T125"/>
  <c r="T124"/>
  <c i="4" r="P122"/>
  <c r="P121"/>
  <c i="1" r="AU97"/>
  <c i="3" r="BK125"/>
  <c r="J125"/>
  <c r="J97"/>
  <c i="2" r="P119"/>
  <c i="1" r="AU95"/>
  <c i="6" r="P129"/>
  <c r="P128"/>
  <c i="1" r="AU99"/>
  <c i="3" r="R125"/>
  <c r="R124"/>
  <c i="6" r="R272"/>
  <c i="4" r="T122"/>
  <c r="T121"/>
  <c i="6" r="T129"/>
  <c r="T128"/>
  <c i="5" r="BK121"/>
  <c r="J121"/>
  <c r="J97"/>
  <c i="6" r="BK129"/>
  <c r="J129"/>
  <c r="J97"/>
  <c r="BK272"/>
  <c r="J272"/>
  <c r="J106"/>
  <c i="7" r="J123"/>
  <c r="J98"/>
  <c r="BK134"/>
  <c r="J134"/>
  <c r="J100"/>
  <c i="3" r="BK124"/>
  <c r="J124"/>
  <c r="J96"/>
  <c i="1" r="AG95"/>
  <c i="3" r="F33"/>
  <c i="1" r="AZ96"/>
  <c i="2" r="F33"/>
  <c i="1" r="AZ95"/>
  <c i="3" r="J33"/>
  <c i="1" r="AV96"/>
  <c r="AT96"/>
  <c i="5" r="F33"/>
  <c i="1" r="AZ98"/>
  <c i="6" r="J33"/>
  <c i="1" r="AV99"/>
  <c r="AT99"/>
  <c r="BA94"/>
  <c r="W30"/>
  <c i="2" r="J33"/>
  <c i="1" r="AV95"/>
  <c r="AT95"/>
  <c r="AN95"/>
  <c i="4" r="F33"/>
  <c i="1" r="AZ97"/>
  <c i="5" r="J33"/>
  <c i="1" r="AV98"/>
  <c r="AT98"/>
  <c i="7" r="F33"/>
  <c i="1" r="AZ100"/>
  <c i="7" r="J33"/>
  <c i="1" r="AV100"/>
  <c r="AT100"/>
  <c r="BD94"/>
  <c r="W33"/>
  <c r="BC94"/>
  <c r="AY94"/>
  <c r="BB94"/>
  <c r="W31"/>
  <c i="4" r="J33"/>
  <c i="1" r="AV97"/>
  <c r="AT97"/>
  <c i="6" r="F33"/>
  <c i="1" r="AZ99"/>
  <c i="6" l="1" r="R128"/>
  <c i="7" r="BK121"/>
  <c r="J121"/>
  <c r="J96"/>
  <c i="4" r="BK121"/>
  <c r="J121"/>
  <c r="J96"/>
  <c i="5" r="BK120"/>
  <c r="J120"/>
  <c r="J96"/>
  <c i="6" r="BK128"/>
  <c r="J128"/>
  <c r="J96"/>
  <c i="2" r="J39"/>
  <c i="1" r="AU94"/>
  <c i="3" r="J30"/>
  <c i="1" r="AG96"/>
  <c r="W32"/>
  <c r="AZ94"/>
  <c r="AV94"/>
  <c r="AK29"/>
  <c r="AW94"/>
  <c r="AK30"/>
  <c r="AX94"/>
  <c i="3" l="1" r="J39"/>
  <c i="1" r="AN96"/>
  <c i="7" r="J30"/>
  <c i="1" r="AG100"/>
  <c i="6" r="J30"/>
  <c i="1" r="AG99"/>
  <c i="5" r="J30"/>
  <c i="1" r="AG98"/>
  <c r="W29"/>
  <c i="4" r="J30"/>
  <c i="1" r="AG97"/>
  <c r="AN97"/>
  <c r="AT94"/>
  <c i="7" l="1" r="J39"/>
  <c i="5" r="J39"/>
  <c i="6" r="J39"/>
  <c i="4" r="J39"/>
  <c i="1" r="AN99"/>
  <c r="AN98"/>
  <c r="AN100"/>
  <c r="AG94"/>
  <c r="AK26"/>
  <c r="AK35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<sst xmlns="http://schemas.openxmlformats.org/spreadsheetml/2006/main">
  <si>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</si>
  <si>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</si>
  <si>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</si>
  <si>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</si>
  <si>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</si>
  <si>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{a0b2a2f2-a282-4ce6-bd5e-3e96a7e4b5b7}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</si>
  <si>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</si>
  <si>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</si>
  <si>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</si>
  <si>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</si>
  <si>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</si>
  <si>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</si>
  <si>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</si>
  <si>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</si>
  <si>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63321024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</si>
  <si>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</si>
  <si>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</si>
  <si>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Tlumačov ON - oprava</t>
  </si>
  <si>
    <t>KSO:</t>
  </si>
  <si>
    <t>CC-CZ:</t>
  </si>
  <si>
    <t>Místo:</t>
  </si>
  <si>
    <t xml:space="preserve"> </t>
  </si>
  <si>
    <t>Datum:</t>
  </si>
  <si>
    <t>22. 9. 2023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</si>
  <si>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</si>
  <si>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</si>
  <si>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</si>
  <si>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</si>
  <si>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</si>
  <si>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</si>
  <si>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</si>
  <si>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</si>
  <si>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</si>
  <si>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</si>
  <si>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</si>
  <si>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</si>
  <si>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</si>
  <si>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</si>
  <si>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</si>
  <si>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</si>
  <si>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</si>
  <si>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</si>
  <si>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</si>
  <si>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</si>
  <si>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</si>
  <si>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</si>
  <si>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</si>
  <si>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</si>
  <si>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</si>
  <si>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</si>
  <si>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</si>
  <si>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</si>
  <si>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</si>
  <si>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</si>
  <si>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</si>
  <si>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</si>
  <si>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</si>
  <si>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</si>
  <si>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</si>
  <si>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</si>
  <si>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</si>
  <si>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</si>
  <si>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</si>
  <si>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</si>
  <si>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</si>
  <si>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</si>
  <si>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</si>
  <si>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</si>
  <si>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</si>
  <si>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</si>
  <si>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</si>
  <si>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</si>
  <si>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</si>
  <si>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</si>
  <si>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</si>
  <si>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</si>
  <si>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</si>
  <si>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</si>
  <si>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</t>
  </si>
  <si>
    <t>Vedlejší a ostatní náklady</t>
  </si>
  <si>
    <t>STA</t>
  </si>
  <si>
    <t>1</t>
  </si>
  <si>
    <t>{126c70d8-5a22-4910-9e23-50a05eacd65d}</t>
  </si>
  <si>
    <t>2</t>
  </si>
  <si>
    <t>02</t>
  </si>
  <si>
    <t>Bourací práce - demolice</t>
  </si>
  <si>
    <t>{0be6a00a-a03d-4012-aa25-f09e47463fae}</t>
  </si>
  <si>
    <t>03</t>
  </si>
  <si>
    <t>Žumpa</t>
  </si>
  <si>
    <t>{a0fbb1f9-7829-484a-aa92-c267c73bc090}</t>
  </si>
  <si>
    <t>04</t>
  </si>
  <si>
    <t>Dlažby</t>
  </si>
  <si>
    <t>{aea27177-28c0-4dab-a6a7-7a69ce7bd649}</t>
  </si>
  <si>
    <t>D22a3</t>
  </si>
  <si>
    <t>Kanalizační a vodovodní přípojka</t>
  </si>
  <si>
    <t>{5f7597df-21db-4c7a-acfa-209af76ea7bb}</t>
  </si>
  <si>
    <t>D22d</t>
  </si>
  <si>
    <t>Orientační systém</t>
  </si>
  <si>
    <t>{6c0265d1-010e-4573-a9da-ab3d51fe6d06}</t>
  </si>
  <si>
    <t>KRYCÍ LIST SOUPISU PRACÍ</t>
  </si>
  <si>
    <t>Objekt:</t>
  </si>
  <si>
    <t>01 - Vedlejší a ostatní náklady</t>
  </si>
  <si>
    <t>REKAPITULACE ČLENĚNÍ SOUPISU PRACÍ</t>
  </si>
  <si>
    <t>Kód dílu - Popis</t>
  </si>
  <si>
    <t>Cena celkem [CZK]</t>
  </si>
  <si>
    <t>Náklady ze soupisu prací</t>
  </si>
  <si>
    <t>-1</t>
  </si>
  <si>
    <t>VRN - Vedlejší rozpočtové náklady</t>
  </si>
  <si>
    <t>HSV - Práce a dodávky HSV</t>
  </si>
  <si>
    <t xml:space="preserve">    9 - Ostatní konstrukce a práce, bourání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</si>
  <si>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</si>
  <si>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</si>
  <si>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</si>
  <si>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</si>
  <si>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</si>
  <si>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</si>
  <si>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</si>
  <si>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</si>
  <si>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</si>
  <si>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</si>
  <si>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</si>
  <si>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</si>
  <si>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</si>
  <si>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VRN</t>
  </si>
  <si>
    <t>Vedlejší rozpočtové náklady</t>
  </si>
  <si>
    <t>5</t>
  </si>
  <si>
    <t>ROZPOCET</t>
  </si>
  <si>
    <t>K</t>
  </si>
  <si>
    <t>012002000</t>
  </si>
  <si>
    <t>Geodetické práce - vytyčení inž. sítí a sondy</t>
  </si>
  <si>
    <t>soubor</t>
  </si>
  <si>
    <t>CS ÚRS 2023 02</t>
  </si>
  <si>
    <t>4</t>
  </si>
  <si>
    <t>030001000</t>
  </si>
  <si>
    <t>Zařízení staveniště</t>
  </si>
  <si>
    <t>3</t>
  </si>
  <si>
    <t>035103001</t>
  </si>
  <si>
    <t>Pronájem ploch cca 250 m2 - zábory a poplatky</t>
  </si>
  <si>
    <t>6</t>
  </si>
  <si>
    <t>039002000</t>
  </si>
  <si>
    <t>Zrušení zařízení staveniště</t>
  </si>
  <si>
    <t>8</t>
  </si>
  <si>
    <t>034103000</t>
  </si>
  <si>
    <t>Oplocení staveniště</t>
  </si>
  <si>
    <t>10</t>
  </si>
  <si>
    <t>034303000</t>
  </si>
  <si>
    <t>Dopravní značení</t>
  </si>
  <si>
    <t>12</t>
  </si>
  <si>
    <t>7</t>
  </si>
  <si>
    <t>034503000</t>
  </si>
  <si>
    <t>Informační tabule</t>
  </si>
  <si>
    <t>14</t>
  </si>
  <si>
    <t>040001000</t>
  </si>
  <si>
    <t>Inženýrská činnost - výluky koleje</t>
  </si>
  <si>
    <t>16</t>
  </si>
  <si>
    <t>9</t>
  </si>
  <si>
    <t>045303000</t>
  </si>
  <si>
    <t>Koordinační činnost</t>
  </si>
  <si>
    <t>18</t>
  </si>
  <si>
    <t>091003000-1</t>
  </si>
  <si>
    <t>Ostatní náklady - odpojení a demontáž plynovodu</t>
  </si>
  <si>
    <t>20</t>
  </si>
  <si>
    <t>11</t>
  </si>
  <si>
    <t>091003000-2</t>
  </si>
  <si>
    <t>Ostatní náklady - odpojení, demontáž vodoměru a vodovodní šachty</t>
  </si>
  <si>
    <t>22</t>
  </si>
  <si>
    <t>091003000-3</t>
  </si>
  <si>
    <t>Ostatní náklady - montáž a demontáž celoplošné konstrukce pro ochranu podchodu, výtahové šachty a objektu u první koleje</t>
  </si>
  <si>
    <t>24</t>
  </si>
  <si>
    <t>13</t>
  </si>
  <si>
    <t>091003000-4</t>
  </si>
  <si>
    <t>Ostatní náklady - obetonování hrany dlažby před zásypem 35 bm</t>
  </si>
  <si>
    <t>26</t>
  </si>
  <si>
    <t>094103000</t>
  </si>
  <si>
    <t>Náklady na plánované vyklizení objektu a likvidace zařízení a vybavení</t>
  </si>
  <si>
    <t>28</t>
  </si>
  <si>
    <t>049103000-2</t>
  </si>
  <si>
    <t>Náklady vzniklé v souvislosti s realizací stavby - náhradní trasy a organizace přístupu na nástupiště</t>
  </si>
  <si>
    <t>30</t>
  </si>
  <si>
    <t>049103000-1</t>
  </si>
  <si>
    <t>Náklady vzniklé v souvislosti s realizací stavby - provizorní zabezpečení nedemolované části stavebního objektu proti povětrnostním podmínkám- krytina, klempířské práce, zajišťovací práce, doplnění krovu</t>
  </si>
  <si>
    <t>32</t>
  </si>
  <si>
    <t>17</t>
  </si>
  <si>
    <t>071103000R</t>
  </si>
  <si>
    <t>Provozní vlivy investora, provoz investora - opatření z důvodu prací v ochranném pásmu trakce</t>
  </si>
  <si>
    <t>34</t>
  </si>
  <si>
    <t>HSV</t>
  </si>
  <si>
    <t>Práce a dodávky HSV</t>
  </si>
  <si>
    <t>Ostatní konstrukce a práce, bourání</t>
  </si>
  <si>
    <t>941111121</t>
  </si>
  <si>
    <t>Lešení řadové trubkové lehké pracovní s podlahami s provozním zatížením tř. 3 do 200 kg/m2 šířky tř. W09 od 0,9 do 1,2 m, výšky výšky do 10 m montáž</t>
  </si>
  <si>
    <t>m2</t>
  </si>
  <si>
    <t>36</t>
  </si>
  <si>
    <t>19</t>
  </si>
  <si>
    <t>941111221</t>
  </si>
  <si>
    <t>Lešení řadové trubkové lehké pracovní s podlahami s provozním zatížením tř. 3 do 200 kg/m2 šířky tř. W09 od 0,9 do 1,2 m, výšky výšky do 10 m příplatek k ceně za každý den použití</t>
  </si>
  <si>
    <t>38</t>
  </si>
  <si>
    <t>VV</t>
  </si>
  <si>
    <t>110,000*15</t>
  </si>
  <si>
    <t>Součet</t>
  </si>
  <si>
    <t>941111821</t>
  </si>
  <si>
    <t>Lešení řadové trubkové lehké pracovní s podlahami s provozním zatížením tř. 3 do 200 kg/m2 šířky tř. W09 od 0,9 do 1,2 m, výšky výšky do 10 m demontáž</t>
  </si>
  <si>
    <t>40</t>
  </si>
  <si>
    <t>945421110</t>
  </si>
  <si>
    <t>Hydraulická zvedací plošina včetně obsluhy instalovaná na automobilovém podvozku, výšky zdvihu do 18 m</t>
  </si>
  <si>
    <t>hod</t>
  </si>
  <si>
    <t>42</t>
  </si>
  <si>
    <t>8*5</t>
  </si>
  <si>
    <t>02 - Bourací práce - demolice</t>
  </si>
  <si>
    <t xml:space="preserve">    1 - Zemní práce</t>
  </si>
  <si>
    <t xml:space="preserve">    3 - Svislé a kompletní konstrukce</t>
  </si>
  <si>
    <t xml:space="preserve">    98 - Demolice a sanace</t>
  </si>
  <si>
    <t xml:space="preserve">    997 - Přesun sutě</t>
  </si>
  <si>
    <t xml:space="preserve">    998 - Přesun hmot</t>
  </si>
  <si>
    <t>PSV - Práce a dodávky PSV</t>
  </si>
  <si>
    <t xml:space="preserve">    762 - Konstrukce tesařské</t>
  </si>
  <si>
    <t>Zemní práce</t>
  </si>
  <si>
    <t>122311101</t>
  </si>
  <si>
    <t>Odkopávky a prokopávky ručně zapažené i nezapažené v hornině třídy těžitelnosti II skupiny 4</t>
  </si>
  <si>
    <t>m3</t>
  </si>
  <si>
    <t>11,58*31,52*0,6</t>
  </si>
  <si>
    <t>162751137</t>
  </si>
  <si>
    <t>Vodorovné přemístění výkopku nebo sypaniny po suchu na obvyklém dopravním prostředku, bez naložení výkopku, avšak se složením bez rozhrnutí z horniny třídy těžitelnosti II skupiny 4 a 5 na vzdálenost přes 9 000 do 10 000 m</t>
  </si>
  <si>
    <t>162751139</t>
  </si>
  <si>
    <t>Vodorovné přemístění výkopku nebo sypaniny po suchu na obvyklém dopravním prostředku, bez naložení výkopku, avšak se složením bez rozhrnutí z horniny třídy těžitelnosti II skupiny 4 a 5 na vzdálenost Příplatek k ceně za každých dalších i započatých 1 000</t>
  </si>
  <si>
    <t>219*10</t>
  </si>
  <si>
    <t>167151112</t>
  </si>
  <si>
    <t>Nakládání, skládání a překládání neulehlého výkopku nebo sypaniny strojně nakládání, množství přes 100 m3, z hornin třídy těžitelnosti II, skupiny 4 a 5</t>
  </si>
  <si>
    <t>171251201</t>
  </si>
  <si>
    <t>Uložení sypaniny na skládky nebo meziskládky bez hutnění s upravením uložené sypaniny do předepsaného tvaru</t>
  </si>
  <si>
    <t>171201221</t>
  </si>
  <si>
    <t>Poplatek za uložení stavebního odpadu na skládce (skládkovné) zeminy a kamení zatříděného do Katalogu odpadů pod kódem 17 05 04</t>
  </si>
  <si>
    <t>t</t>
  </si>
  <si>
    <t>174111102</t>
  </si>
  <si>
    <t>Zásyp sypaninou z jakékoliv horniny ručně s uložením výkopku ve vrstvách se zhutněním v uzavřených prostorách s urovnáním povrchu zásypu</t>
  </si>
  <si>
    <t>M</t>
  </si>
  <si>
    <t>58344197</t>
  </si>
  <si>
    <t>štěrkodrť frakce 0/63</t>
  </si>
  <si>
    <t>109,500*1,8</t>
  </si>
  <si>
    <t>58344171</t>
  </si>
  <si>
    <t>štěrkodrť frakce 0/32</t>
  </si>
  <si>
    <t>Svislé a kompletní konstrukce</t>
  </si>
  <si>
    <t>310239211</t>
  </si>
  <si>
    <t>Zazdívka otvorů ve zdivu nadzákladovém cihlami pálenými plochy přes 1 m2 do 4 m2 na maltu vápenocementovou</t>
  </si>
  <si>
    <t>otvor m.č. OP07</t>
  </si>
  <si>
    <t>2*2*0,3+1*2*0,3</t>
  </si>
  <si>
    <t>311231125</t>
  </si>
  <si>
    <t>Zdivo z cihel pálených nosné z cihel plných dl. 290 mm P 20 až 25, na maltu ze suché směsi 5 MPa</t>
  </si>
  <si>
    <t>dozdění u krovu</t>
  </si>
  <si>
    <t>13,9*0,5*0,3</t>
  </si>
  <si>
    <t>98</t>
  </si>
  <si>
    <t>Demolice a sanace</t>
  </si>
  <si>
    <t>981011414</t>
  </si>
  <si>
    <t>Demolice budov postupným rozebíráním z cihel, kamene, tvárnic na maltu cementovou nebo z betonu prostého s podílem konstrukcí přes 20 do 25 %</t>
  </si>
  <si>
    <t xml:space="preserve">"objekt ON "  31,5*11,35*9,8</t>
  </si>
  <si>
    <t>981511116</t>
  </si>
  <si>
    <t>Demolice konstrukcí objektů postupným rozebíráním konstrukcí z betonu prostého</t>
  </si>
  <si>
    <t xml:space="preserve">"objekt ON "  31,5*11,35*0,25</t>
  </si>
  <si>
    <t>981511114</t>
  </si>
  <si>
    <t>Demolice konstrukcí objektů postupným rozebíráním konstrukcí ze železobetonu</t>
  </si>
  <si>
    <t>základy</t>
  </si>
  <si>
    <t>(31,5+11,35)*0,6*0,8</t>
  </si>
  <si>
    <t>31,5*0,4*0,8</t>
  </si>
  <si>
    <t>4,88*0,6*0,8*4</t>
  </si>
  <si>
    <t>5,2*0,6*0,8*1</t>
  </si>
  <si>
    <t>4,88*0,4*0,8*3</t>
  </si>
  <si>
    <t>(4,88+4,88+2,5+1,6+2,1+1,1+1,5+2+1,1+0,8)*0,25*0,8</t>
  </si>
  <si>
    <t>5,2*0,4*0,8</t>
  </si>
  <si>
    <t>(5,2*6+2,6+2,6+1,8)*0,25*0,8</t>
  </si>
  <si>
    <t>966055121</t>
  </si>
  <si>
    <t>Vybourání částí říms ze železobetonu vyložených přes 500 mm</t>
  </si>
  <si>
    <t>m</t>
  </si>
  <si>
    <t>2*8</t>
  </si>
  <si>
    <t>764002841</t>
  </si>
  <si>
    <t>Demontáž klempířských konstrukcí oplechování horních ploch zdí a nadezdívek do suti</t>
  </si>
  <si>
    <t>997</t>
  </si>
  <si>
    <t>Přesun sutě</t>
  </si>
  <si>
    <t>997006002</t>
  </si>
  <si>
    <t>Úprava stavebního odpadu třídění strojové</t>
  </si>
  <si>
    <t>997006511</t>
  </si>
  <si>
    <t>Vodorovná doprava suti na skládku s naložením na dopravní prostředek a složením do 100 m</t>
  </si>
  <si>
    <t>997006512</t>
  </si>
  <si>
    <t>Vodorovná doprava suti na skládku s naložením na dopravní prostředek a složením přes 100 m do 1 km</t>
  </si>
  <si>
    <t>997006519</t>
  </si>
  <si>
    <t>Vodorovná doprava suti na skládku Příplatek k ceně -6512 za každý další i započatý 1 km</t>
  </si>
  <si>
    <t>1993,419*29 "Přepočtené koeficientem množství</t>
  </si>
  <si>
    <t>997006551</t>
  </si>
  <si>
    <t>Hrubé urovnání suti na skládce bez zhutnění</t>
  </si>
  <si>
    <t>997013631</t>
  </si>
  <si>
    <t>Poplatek za uložení stavebního odpadu na skládce (skládkovné) směsného stavebního a demoličního zatříděného do Katalogu odpadů pod kódem 17 09 04</t>
  </si>
  <si>
    <t>44</t>
  </si>
  <si>
    <t>998</t>
  </si>
  <si>
    <t>Přesun hmot</t>
  </si>
  <si>
    <t>23</t>
  </si>
  <si>
    <t>998018001</t>
  </si>
  <si>
    <t>Přesun hmot pro budovy občanské výstavby, bydlení, výrobu a služby ruční - bez užití mechanizace vodorovná dopravní vzdálenost do 100 m pro budovy s jakoukoliv nosnou konstrukcí výšky do 6 m</t>
  </si>
  <si>
    <t>46</t>
  </si>
  <si>
    <t>998225111</t>
  </si>
  <si>
    <t>Přesun hmot pro komunikace s krytem z kameniva, monolitickým betonovým nebo živičným dopravní vzdálenost do 200 m jakékoliv délky objektu</t>
  </si>
  <si>
    <t>48</t>
  </si>
  <si>
    <t>PSV</t>
  </si>
  <si>
    <t>Práce a dodávky PSV</t>
  </si>
  <si>
    <t>762</t>
  </si>
  <si>
    <t>Konstrukce tesařské</t>
  </si>
  <si>
    <t>25</t>
  </si>
  <si>
    <t>76231R</t>
  </si>
  <si>
    <t>Úprava stávajícího krovu</t>
  </si>
  <si>
    <t>50</t>
  </si>
  <si>
    <t>762191963</t>
  </si>
  <si>
    <t>Zabednění otvorů ve stěnách deskami - montáž (materiál ve specifikaci) tvrdými (cementotřískovými, cementovými, dřevoštěpkovými apod) - štítová stěna</t>
  </si>
  <si>
    <t>52</t>
  </si>
  <si>
    <t>13,9/2*4,7</t>
  </si>
  <si>
    <t>27</t>
  </si>
  <si>
    <t>60722254</t>
  </si>
  <si>
    <t>deska dřevotřísková surová tl 18mm</t>
  </si>
  <si>
    <t>54</t>
  </si>
  <si>
    <t>32,665*1,15</t>
  </si>
  <si>
    <t>37,565*1,1 "Přepočtené koeficientem množství</t>
  </si>
  <si>
    <t>998762201</t>
  </si>
  <si>
    <t>Přesun hmot pro konstrukce tesařské stanovený procentní sazbou (%) z ceny vodorovná dopravní vzdálenost do 50 m v objektech výšky do 6 m</t>
  </si>
  <si>
    <t>%</t>
  </si>
  <si>
    <t>56</t>
  </si>
  <si>
    <t>03 - Žumpa</t>
  </si>
  <si>
    <t>6*5*2</t>
  </si>
  <si>
    <t>10*10*0,3</t>
  </si>
  <si>
    <t>6*5*2*1,8</t>
  </si>
  <si>
    <t>10*10*0,3*1,8</t>
  </si>
  <si>
    <t>89717R</t>
  </si>
  <si>
    <t>Vyčerpání a odvoz objemu odpaní jímky vč. likvidace</t>
  </si>
  <si>
    <t>R-položka</t>
  </si>
  <si>
    <t>961044111</t>
  </si>
  <si>
    <t>Bourání základů z betonu prostého</t>
  </si>
  <si>
    <t>stáv.sokl u oplocení- jih budovy</t>
  </si>
  <si>
    <t>0,2*0,4*(11,5+11,2+10,5+10,5)</t>
  </si>
  <si>
    <t>stáv.přístup, rampa u objektu ON</t>
  </si>
  <si>
    <t>6,5*1,5*0,3</t>
  </si>
  <si>
    <t>vstupní schody do ON</t>
  </si>
  <si>
    <t>2,5*0,6*0,3</t>
  </si>
  <si>
    <t>962042321</t>
  </si>
  <si>
    <t>Bourání zdiva z betonu prostého nadzákladového objemu přes 1 m3</t>
  </si>
  <si>
    <t>0,2*0,3*(11,5+11,2+10,5+10,5)</t>
  </si>
  <si>
    <t>6,5*1,5*0,25</t>
  </si>
  <si>
    <t>2,5*0,6*0,25</t>
  </si>
  <si>
    <t>963051113</t>
  </si>
  <si>
    <t>Bourání železobetonových stropů deskových, tl. přes 80 mm</t>
  </si>
  <si>
    <t>stropní deska odpad.jímky</t>
  </si>
  <si>
    <t>5*6*0,25</t>
  </si>
  <si>
    <t>966072810</t>
  </si>
  <si>
    <t>Rozebrání oplocení z dílců rámových na ocelové sloupky, výšky do 1 m</t>
  </si>
  <si>
    <t>oplocení</t>
  </si>
  <si>
    <t>10,2+11,5+10,2+11,5</t>
  </si>
  <si>
    <t>997013152</t>
  </si>
  <si>
    <t>Vnitrostaveništní doprava suti a vybouraných hmot vodorovně do 50 m svisle s omezením mechanizace pro budovy a haly výšky přes 6 do 9 m</t>
  </si>
  <si>
    <t>997013219</t>
  </si>
  <si>
    <t>Vnitrostaveništní doprava suti a vybouraných hmot vodorovně do 50 m Příplatek k cenám -3111 až -3217 za zvětšenou vodorovnou dopravu přes vymezenou dopravní vzdálenost za každých dalších i započatých 10 m</t>
  </si>
  <si>
    <t>44,109*5 "Přepočtené koeficientem množství</t>
  </si>
  <si>
    <t>997013501</t>
  </si>
  <si>
    <t>Odvoz suti a vybouraných hmot na skládku nebo meziskládku se složením, na vzdálenost do 1 km</t>
  </si>
  <si>
    <t>997013509</t>
  </si>
  <si>
    <t>Odvoz suti a vybouraných hmot na skládku nebo meziskládku se složením, na vzdálenost Příplatek k ceně za každý další i započatý 1 km přes 1 km</t>
  </si>
  <si>
    <t>44,109*29 "Přepočtené koeficientem množství</t>
  </si>
  <si>
    <t>997013601</t>
  </si>
  <si>
    <t>Poplatek za uložení stavebního odpadu na skládce (skládkovné) z prostého betonu zatříděného do Katalogu odpadů pod kódem 17 01 01</t>
  </si>
  <si>
    <t>44,109-18</t>
  </si>
  <si>
    <t>997013602</t>
  </si>
  <si>
    <t>Poplatek za uložení stavebního odpadu na skládce (skládkovné) z armovaného betonu zatříděného do Katalogu odpadů pod kódem 17 01 01</t>
  </si>
  <si>
    <t>04 - Dlažby</t>
  </si>
  <si>
    <t>111201121</t>
  </si>
  <si>
    <t>Odstranění starých vinic vrcholové části keře a kmínků řezem, jednotlivě</t>
  </si>
  <si>
    <t>kus</t>
  </si>
  <si>
    <t>"Keře na ozeleněné ploše" 2+2</t>
  </si>
  <si>
    <t>122151103</t>
  </si>
  <si>
    <t>Odkopávky a prokopávky nezapažené strojně v hornině třídy těžitelnosti I skupiny 1 a 2 přes 50 do 100 m3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</si>
  <si>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</si>
  <si>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</si>
  <si>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162751119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</si>
  <si>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</t>
  </si>
  <si>
    <t>58,5*19</t>
  </si>
  <si>
    <t>58,5*1,8</t>
  </si>
  <si>
    <t>113106121</t>
  </si>
  <si>
    <t>Rozebrání dlažeb komunikací pro pěší s přemístěním hmot na skládku na vzdálenost do 3 m nebo s naložením na dopravní prostředek s ložem z kameniva nebo živice a s jakoukoliv výplní spár ručně z betonových nebo kameninových dlaždic, desek nebo tvarovek</t>
  </si>
  <si>
    <t>stáv.dlažba 300/300-chodník u ulice</t>
  </si>
  <si>
    <t>48,9*1,5</t>
  </si>
  <si>
    <t xml:space="preserve">stáv.dlažba u zatrávnění </t>
  </si>
  <si>
    <t>1,5*(10,4+10,5+11,5)</t>
  </si>
  <si>
    <t>stáv. ON jižní strana</t>
  </si>
  <si>
    <t>1*11,2</t>
  </si>
  <si>
    <t>rozebrání stáv.zámk.dlažby Ičko ze strany kolejí</t>
  </si>
  <si>
    <t>16,6*4,2</t>
  </si>
  <si>
    <t>15,8*1,65</t>
  </si>
  <si>
    <t>2,6*3</t>
  </si>
  <si>
    <t>5,7*4,3</t>
  </si>
  <si>
    <t>12,7*2,4</t>
  </si>
  <si>
    <t>113107112</t>
  </si>
  <si>
    <t>Odstranění podkladů nebo krytů ručně s přemístěním hmot na skládku na vzdálenost do 3 m nebo s naložením na dopravní prostředek z kameniva těženého, o tl. vrstvy přes 100 do 200 mm</t>
  </si>
  <si>
    <t>113202111</t>
  </si>
  <si>
    <t>Vytrhání obrub s vybouráním lože, s přemístěním hmot na skládku na vzdálenost do 3 m nebo s naložením na dopravní prostředek z krajníků nebo obrubníků stojatých</t>
  </si>
  <si>
    <t>do ulice</t>
  </si>
  <si>
    <t>14,6+4,1+25,8+3,36+1+12+11,5</t>
  </si>
  <si>
    <t>ke kolejím</t>
  </si>
  <si>
    <t>10,5+5,6+3</t>
  </si>
  <si>
    <t>180,659*5 "Přepočtené koeficientem množství</t>
  </si>
  <si>
    <t>180,659*29 "Přepočtené koeficientem množství</t>
  </si>
  <si>
    <t>997013655</t>
  </si>
  <si>
    <t>87,519</t>
  </si>
  <si>
    <t>D22a3 - Kanalizační a vodovodní přípojka</t>
  </si>
  <si>
    <t>HSV - HSV</t>
  </si>
  <si>
    <t xml:space="preserve">    4 - Vodorovné konstrukce</t>
  </si>
  <si>
    <t xml:space="preserve">    5 - Komunikace</t>
  </si>
  <si>
    <t xml:space="preserve">    8 - Trubní vedení</t>
  </si>
  <si>
    <t xml:space="preserve">    9 - Ostatní konstrukce a práce-bourání</t>
  </si>
  <si>
    <t xml:space="preserve">    991 - Inženýrská činnost</t>
  </si>
  <si>
    <t xml:space="preserve">    721 - Zdravotechnika - vnitřní kanalizace</t>
  </si>
  <si>
    <t xml:space="preserve">    722 - Zdravotechnika - vnitřní vodovod</t>
  </si>
  <si>
    <t>131113702</t>
  </si>
  <si>
    <t>Hloubení nezapažených jam ručně s urovnáním dna do předepsaného profilu a spádu v hornině třídy těžitelnosti I skupiny 1 a 2 nesoudržných</t>
  </si>
  <si>
    <t xml:space="preserve">"výkop pro odpojení plynu "  2*2*0,9</t>
  </si>
  <si>
    <t xml:space="preserve">"místo napojení vod.pripojky"  0,8*2*1,4</t>
  </si>
  <si>
    <t>"vstup vodovod.příp. do objekt RZZ" 1,2*0,8*1,5</t>
  </si>
  <si>
    <t>"vstup kanaliz.příp. do objekt RZZ" 1*0,8*1,5</t>
  </si>
  <si>
    <t>"vykop pro kanal šachtu " 1,4*1,4*1</t>
  </si>
  <si>
    <t>-10,44*0,5</t>
  </si>
  <si>
    <t>131213702</t>
  </si>
  <si>
    <t>Hloubení nezapažených jam ručně s urovnáním dna do předepsaného profilu a spádu v hornině třídy těžitelnosti I skupiny 3 nesoudržných</t>
  </si>
  <si>
    <t>5,22</t>
  </si>
  <si>
    <t>132151101</t>
  </si>
  <si>
    <t>Hloubení nezapažených rýh šířky do 800 mm strojně s urovnáním dna do předepsaného profilu a spádu v hornině třídy těžitelnosti I skupiny 1 a 2 do 20 m3</t>
  </si>
  <si>
    <t xml:space="preserve">"rýha pro nové kanal potrubí "  0,8*1*(8,2+0,9+4,2)*0,5</t>
  </si>
  <si>
    <t>"odhaleni stav dest potrubi" 0,6*0,7*41,2</t>
  </si>
  <si>
    <t>132154102</t>
  </si>
  <si>
    <t>Hloubení zapažených rýh šířky do 800 mm strojně s urovnáním dna do předepsaného profilu a spádu v hornině třídy těžitelnosti I skupiny 1 a 2 přes 20 do 50 m3</t>
  </si>
  <si>
    <t>"vodovodní pripojka - cast vykop" (3+12)*0,8*1,4*0,6</t>
  </si>
  <si>
    <t>132251101</t>
  </si>
  <si>
    <t>Hloubení nezapažených rýh šířky do 800 mm strojně s urovnáním dna do předepsaného profilu a spádu v hornině třídy těžitelnosti I skupiny 3 do 20 m3</t>
  </si>
  <si>
    <t>132254101</t>
  </si>
  <si>
    <t>Hloubení zapažených rýh šířky do 800 mm strojně s urovnáním dna do předepsaného profilu a spádu v hornině třídy těžitelnosti I skupiny 3 do 20 m3</t>
  </si>
  <si>
    <t>"vodovodní pripojka - cast vykop" (3+12)*0,8*1,4*0,4</t>
  </si>
  <si>
    <t>5,22+5,22</t>
  </si>
  <si>
    <t>5,32+5,32</t>
  </si>
  <si>
    <t>10,1+6,7</t>
  </si>
  <si>
    <t xml:space="preserve"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</t>
  </si>
  <si>
    <t>171201201</t>
  </si>
  <si>
    <t>37,9</t>
  </si>
  <si>
    <t>37,9*1,5</t>
  </si>
  <si>
    <t>174111101</t>
  </si>
  <si>
    <t>Zásyp sypaninou z jakékoliv horniny ručně s uložením výkopku ve vrstvách se zhutněním jam, šachet, rýh nebo kolem objektů v těchto vykopávkách</t>
  </si>
  <si>
    <t>"zaspy po stav dest potrubi" 0,6*0,7*41,2</t>
  </si>
  <si>
    <t>451572111</t>
  </si>
  <si>
    <t>Lože pod potrubí, stoky a drobné objekty v otevřeném výkopu z kameniva drobného těženého 0 až 4 mm</t>
  </si>
  <si>
    <t>"inp 0P04 "</t>
  </si>
  <si>
    <t>0,8*1*0,3</t>
  </si>
  <si>
    <t>"pripojka vody" 0,6*1,2*(12+3)</t>
  </si>
  <si>
    <t>"pripojeni kanalizace -vymena potrubí " 0,8*0,8*16</t>
  </si>
  <si>
    <t>Vodorovné konstrukce</t>
  </si>
  <si>
    <t>452311151</t>
  </si>
  <si>
    <t>Podkladní a zajišťovací konstrukce z betonu prostého v otevřeném výkopu bez zvýšených nároků na prostředí desky pod potrubí, stoky a drobné objekty z betonu tř. C 20/25</t>
  </si>
  <si>
    <t>"podkl pod sachtu" 1*1*0,15</t>
  </si>
  <si>
    <t>Komunikace</t>
  </si>
  <si>
    <t>451577777</t>
  </si>
  <si>
    <t>Podklad nebo lože pod dlažbu (přídlažbu) v ploše vodorovné nebo ve sklonu do 1:5, tloušťky od 30 do 100 mm z kameniva těženého</t>
  </si>
  <si>
    <t>"pro vod přípojku" (0,8+0,5+0,5)*(39+8)</t>
  </si>
  <si>
    <t>"pro ruseni plynu" 2*2</t>
  </si>
  <si>
    <t>"pro kanalizaci - vymena potrubí " 2,5*6,8</t>
  </si>
  <si>
    <t>564251111</t>
  </si>
  <si>
    <t>Podklad nebo podsyp ze štěrkopísku ŠP s rozprostřením, vlhčením a zhutněním plochy přes 100 m2, po zhutnění tl. 150 mm</t>
  </si>
  <si>
    <t>"pro vod přípojku" (0,8+0,2+0,2)*(39+8)</t>
  </si>
  <si>
    <t>564861111</t>
  </si>
  <si>
    <t>Podklad ze štěrkodrti ŠD s rozprostřením a zhutněním plochy přes 100 m2, po zhutnění tl. 200 mm</t>
  </si>
  <si>
    <t>577154211</t>
  </si>
  <si>
    <t>Asfaltový beton vrstva obrusná ACO 11 (ABS) s rozprostřením a se zhutněním z nemodifikovaného asfaltu v pruhu šířky do 3 m tř. II, po zhutnění tl. 60 mm</t>
  </si>
  <si>
    <t>919732221</t>
  </si>
  <si>
    <t>Styčná pracovní spára při napojení nového živičného povrchu na stávající se zalitím za tepla modifikovanou asfaltovou hmotou s posypem vápenným hydrátem šířky do 15 mm, hloubky do 25 mm bez prořezání spáry</t>
  </si>
  <si>
    <t>"pro vod přípojku" 2*(39+8)</t>
  </si>
  <si>
    <t>"pro ruseni plynu" 2+2+2+2</t>
  </si>
  <si>
    <t>"pro kanalizaci _ vymena potrubi " 7+2+2+5</t>
  </si>
  <si>
    <t>Trubní vedení</t>
  </si>
  <si>
    <t>871161141</t>
  </si>
  <si>
    <t>Montáž vodovodního potrubí z plastů v otevřeném výkopu z polyetylenu PE 100 svařovaných na tupo SDR 11/PN16 D 32 x 3,0 mm</t>
  </si>
  <si>
    <t>"VODOVOD PRIPOJKA" 46,5+2,5</t>
  </si>
  <si>
    <t>871211141</t>
  </si>
  <si>
    <t>Montáž vodovodního potrubí z plastů v otevřeném výkopu z polyetylenu PE 100 svařovaných na tupo SDR 11/PN16 D 63 x 5,8 mm</t>
  </si>
  <si>
    <t xml:space="preserve">"charnicka ů pres zaklady"  2,5</t>
  </si>
  <si>
    <t>871310320</t>
  </si>
  <si>
    <t>Montáž kanalizačního potrubí z plastů z polypropylenu PP hladkého plnostěnného SN 12 DN 150</t>
  </si>
  <si>
    <t>9,9+1</t>
  </si>
  <si>
    <t>4,5</t>
  </si>
  <si>
    <t>28613110</t>
  </si>
  <si>
    <t>trubka vodovodní PE100 RC PN 16 SDR11 32x3,0mm</t>
  </si>
  <si>
    <t>28613173</t>
  </si>
  <si>
    <t>trubka vodovodní PE100 SDR11 se signalizační vrstvou 63x5,8mm</t>
  </si>
  <si>
    <t>2,5*1,015 "Přepočtené koeficientem množství</t>
  </si>
  <si>
    <t>28617025</t>
  </si>
  <si>
    <t>trubka kanalizační PP plnostěnná třívrstvá DN 150x1000mm SN12</t>
  </si>
  <si>
    <t>894812314</t>
  </si>
  <si>
    <t>Revizní a čistící šachta z polypropylenu PP pro hladké trouby DN 600 šachtové dno (DN šachty / DN trubního vedení) DN 600/160 sběrné tvaru X</t>
  </si>
  <si>
    <t>894812331</t>
  </si>
  <si>
    <t>Revizní a čistící šachta z polypropylenu PP pro hladké trouby DN 600 roura šachtová korugovaná, světlé hloubky 1 000 mm</t>
  </si>
  <si>
    <t>894812339</t>
  </si>
  <si>
    <t>Revizní a čistící šachta z polypropylenu PP pro hladké trouby DN 600 Příplatek k cenám 2331 - 2334 za uříznutí šachtové roury</t>
  </si>
  <si>
    <t>894812612</t>
  </si>
  <si>
    <t>Revizní a čistící šachta z polypropylenu PP vyříznutí a utěsnění otvoru ve stěně šachty DN 150</t>
  </si>
  <si>
    <t>29</t>
  </si>
  <si>
    <t>894812613</t>
  </si>
  <si>
    <t>Revizní a čistící šachta z polypropylenu PP vyříznutí a utěsnění otvoru ve stěně šachty DN 200</t>
  </si>
  <si>
    <t>58</t>
  </si>
  <si>
    <t>899104112</t>
  </si>
  <si>
    <t>Osazení poklopů litinových, ocelových nebo železobetonových včetně rámů pro třídu zatížení D400, E600</t>
  </si>
  <si>
    <t>60</t>
  </si>
  <si>
    <t>31</t>
  </si>
  <si>
    <t>63126038</t>
  </si>
  <si>
    <t>poklop šachtový s kompozitním rámem kruhový DN 600 D400</t>
  </si>
  <si>
    <t>62</t>
  </si>
  <si>
    <t>Ostatní konstrukce a práce-bourání</t>
  </si>
  <si>
    <t>113107142</t>
  </si>
  <si>
    <t>Odstranění podkladů nebo krytů ručně s přemístěním hmot na skládku na vzdálenost do 3 m nebo s naložením na dopravní prostředek živičných, o tl. vrstvy přes 50 do 100 mm</t>
  </si>
  <si>
    <t>64</t>
  </si>
  <si>
    <t>33</t>
  </si>
  <si>
    <t>113107122</t>
  </si>
  <si>
    <t>Odstranění podkladů nebo krytů ručně s přemístěním hmot na skládku na vzdálenost do 3 m nebo s naložením na dopravní prostředek z kameniva hrubého drceného, o tl. vrstvy přes 100 do 200 mm</t>
  </si>
  <si>
    <t>66</t>
  </si>
  <si>
    <t>919735123</t>
  </si>
  <si>
    <t>Řezání stávajícího betonového krytu nebo podkladu hloubky přes 100 do 150 mm</t>
  </si>
  <si>
    <t>68</t>
  </si>
  <si>
    <t>35</t>
  </si>
  <si>
    <t>971042361</t>
  </si>
  <si>
    <t>Vybourání otvorů v betonových příčkách a zdech základových nebo nadzákladových plochy do 0,09 m2, tl. do 600 mm</t>
  </si>
  <si>
    <t>70</t>
  </si>
  <si>
    <t>"pro vszup vodovud"1</t>
  </si>
  <si>
    <t>"pro vstup kanalizace" 1</t>
  </si>
  <si>
    <t>991</t>
  </si>
  <si>
    <t>Inženýrská činnost</t>
  </si>
  <si>
    <t>R119008412</t>
  </si>
  <si>
    <t>Vytyčení a koordinace stavajicich inženýrských sít</t>
  </si>
  <si>
    <t>soub</t>
  </si>
  <si>
    <t>72</t>
  </si>
  <si>
    <t>37</t>
  </si>
  <si>
    <t>R892124512</t>
  </si>
  <si>
    <t>Geodetické zaměření potrubí</t>
  </si>
  <si>
    <t>74</t>
  </si>
  <si>
    <t>997013211</t>
  </si>
  <si>
    <t>Vnitrostaveništní doprava suti a vybouraných hmot vodorovně do 50 m svisle ručně pro budovy a haly výšky do 6 m</t>
  </si>
  <si>
    <t>76</t>
  </si>
  <si>
    <t>39</t>
  </si>
  <si>
    <t>78</t>
  </si>
  <si>
    <t>54,094*5 "Přepočtené koeficientem množství</t>
  </si>
  <si>
    <t>80</t>
  </si>
  <si>
    <t>41</t>
  </si>
  <si>
    <t>82</t>
  </si>
  <si>
    <t>54,094*29 "Přepočtené koeficientem množství</t>
  </si>
  <si>
    <t>84</t>
  </si>
  <si>
    <t>43</t>
  </si>
  <si>
    <t>86</t>
  </si>
  <si>
    <t>136,855-0,334</t>
  </si>
  <si>
    <t>998276101</t>
  </si>
  <si>
    <t>Přesun hmot pro trubní vedení hloubené z trub z plastických hmot nebo sklolaminátových pro vodovody, kanalizace, teplovody, produktovody v otevřeném výkopu dopravní vzdálenost do 15 m</t>
  </si>
  <si>
    <t>88</t>
  </si>
  <si>
    <t>721</t>
  </si>
  <si>
    <t>Zdravotechnika - vnitřní kanalizace</t>
  </si>
  <si>
    <t>45</t>
  </si>
  <si>
    <t>721174025</t>
  </si>
  <si>
    <t>Potrubí z trub polypropylenových odpadní (svislé) DN 110</t>
  </si>
  <si>
    <t>90</t>
  </si>
  <si>
    <t>"propojení kanalizač.potrubí" 1</t>
  </si>
  <si>
    <t>998721201</t>
  </si>
  <si>
    <t>Přesun hmot pro vnitřní kanalizace stanovený procentní sazbou (%) z ceny vodorovná dopravní vzdálenost do 50 m v objektech výšky do 6 m</t>
  </si>
  <si>
    <t>92</t>
  </si>
  <si>
    <t>722</t>
  </si>
  <si>
    <t>Zdravotechnika - vnitřní vodovod</t>
  </si>
  <si>
    <t>47</t>
  </si>
  <si>
    <t>722173404</t>
  </si>
  <si>
    <t>Potrubí z plastových trubek z vícevrstvého polyethylenu (PE-Xc) spojované lisováním PN 10 do 70°C D 32/3,2</t>
  </si>
  <si>
    <t>94</t>
  </si>
  <si>
    <t>1,5</t>
  </si>
  <si>
    <t>722181242</t>
  </si>
  <si>
    <t>Ochrana potrubí termoizolačními trubicemi z pěnového polyetylenu PE přilepenými v příčných a podélných spojích, tloušťky izolace přes 13 do 20 mm, vnitřního průměru izolace DN přes 22 do 45 mm</t>
  </si>
  <si>
    <t>96</t>
  </si>
  <si>
    <t>49</t>
  </si>
  <si>
    <t>722270103</t>
  </si>
  <si>
    <t>Vodoměrové sestavy závitové G 5/4"</t>
  </si>
  <si>
    <t>998722201</t>
  </si>
  <si>
    <t>Přesun hmot pro vnitřní vodovod stanovený procentní sazbou (%) z ceny vodorovná dopravní vzdálenost do 50 m v objektech výšky do 6 m</t>
  </si>
  <si>
    <t>100</t>
  </si>
  <si>
    <t>D22d - Orientační systém</t>
  </si>
  <si>
    <t xml:space="preserve">    95 - Různé dokončovací konstrukce a práce pozemních staveb</t>
  </si>
  <si>
    <t xml:space="preserve">    767 - Konstrukce zámečnické</t>
  </si>
  <si>
    <t>767722876R</t>
  </si>
  <si>
    <t>Demontáž infomačních tabulí plechových samostatnýc se založením 1000/1800 (směr)</t>
  </si>
  <si>
    <t>95</t>
  </si>
  <si>
    <t>Různé dokončovací konstrukce a práce pozemních staveb</t>
  </si>
  <si>
    <t>953767105R</t>
  </si>
  <si>
    <t>Orientační hlasový majáček vč.nahrávky a oživení D+M ozn OHM1</t>
  </si>
  <si>
    <t>953767140R</t>
  </si>
  <si>
    <t>Cedulka luminiscencni 210*105mm pozarni unik.cesta D+M</t>
  </si>
  <si>
    <t>767</t>
  </si>
  <si>
    <t>Konstrukce zámečnické</t>
  </si>
  <si>
    <t>767722202R</t>
  </si>
  <si>
    <t>Informacni smerová cedule oboustr, ocel.kce, vc.tabule Al.plech 1200/2900 vc.zakl.patek D+M viz.popis P2</t>
  </si>
  <si>
    <t>767722211R</t>
  </si>
  <si>
    <t>Informacni cedule oboustr-náze stanice, ocel.kce, vc.tabule Al.plech 3220/3350 vc.zakl.patek D+M viz.popis P1</t>
  </si>
  <si>
    <t>953767128R</t>
  </si>
  <si>
    <t>Informacni smerová tabule oboustr. vc.plexi, vypl.plech Al., nos .kce 240/240 D+M viz.popis P3A, P3B</t>
  </si>
  <si>
    <t>1+1</t>
  </si>
  <si>
    <t>953767131R</t>
  </si>
  <si>
    <t>Informacni tabulka - 640/240 tabulka Al.plech, polep folie D+M P3C</t>
  </si>
  <si>
    <t>998767201</t>
  </si>
  <si>
    <t>Přesun hmot pro zámečnické konstrukce stanovený procentní sazbou (%) z ceny vodorovná dopravní vzdálenost do 50 m v objektech výšky do 6 m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</si>
</sst>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8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0" fillId="0" borderId="19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167" fontId="35" fillId="0" borderId="22" xfId="0" applyNumberFormat="1" applyFont="1" applyBorder="1" applyAlignment="1" applyProtection="1">
      <alignment vertical="center"/>
    </xf>
    <xf numFmtId="4" fontId="35" fillId="2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167" fontId="22" fillId="2" borderId="22" xfId="0" applyNumberFormat="1" applyFont="1" applyFill="1" applyBorder="1" applyAlignment="1" applyProtection="1">
      <alignment vertical="center"/>
      <protection locked="0"/>
    </xf>
    <xf numFmtId="0" fontId="23" fillId="2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3" fillId="0" borderId="20" xfId="0" applyNumberFormat="1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styles" Target="styles.xml" /><Relationship Id="rId9" Type="http://schemas.openxmlformats.org/officeDocument/2006/relationships/theme" Target="theme/theme1.xml" /><Relationship Id="rId10" Type="http://schemas.openxmlformats.org/officeDocument/2006/relationships/calcChain" Target="calcChain.xml" /><Relationship Id="rId11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1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21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26</v>
      </c>
      <c r="AL11" s="22"/>
      <c r="AM11" s="22"/>
      <c r="AN11" s="27" t="s">
        <v>1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27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28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28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26</v>
      </c>
      <c r="AL14" s="22"/>
      <c r="AM14" s="22"/>
      <c r="AN14" s="34" t="s">
        <v>28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29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21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26</v>
      </c>
      <c r="AL17" s="22"/>
      <c r="AM17" s="22"/>
      <c r="AN17" s="27" t="s">
        <v>1</v>
      </c>
      <c r="AO17" s="22"/>
      <c r="AP17" s="22"/>
      <c r="AQ17" s="22"/>
      <c r="AR17" s="20"/>
      <c r="BE17" s="31"/>
      <c r="BS17" s="17" t="s">
        <v>30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31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21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26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30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32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16.5" customHeight="1">
      <c r="B23" s="21"/>
      <c r="C23" s="22"/>
      <c r="D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33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34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35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36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37</v>
      </c>
      <c r="E29" s="47"/>
      <c r="F29" s="32" t="s">
        <v>38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39</v>
      </c>
      <c r="G30" s="47"/>
      <c r="H30" s="47"/>
      <c r="I30" s="47"/>
      <c r="J30" s="47"/>
      <c r="K30" s="47"/>
      <c r="L30" s="48">
        <v>0.14999999999999999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40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41</v>
      </c>
      <c r="G32" s="47"/>
      <c r="H32" s="47"/>
      <c r="I32" s="47"/>
      <c r="J32" s="47"/>
      <c r="K32" s="47"/>
      <c r="L32" s="48">
        <v>0.14999999999999999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42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2"/>
      <c r="D35" s="53" t="s">
        <v>43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44</v>
      </c>
      <c r="U35" s="54"/>
      <c r="V35" s="54"/>
      <c r="W35" s="54"/>
      <c r="X35" s="56" t="s">
        <v>45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9"/>
      <c r="C49" s="60"/>
      <c r="D49" s="61" t="s">
        <v>46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47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4" t="s">
        <v>48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49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48</v>
      </c>
      <c r="AI60" s="42"/>
      <c r="AJ60" s="42"/>
      <c r="AK60" s="42"/>
      <c r="AL60" s="42"/>
      <c r="AM60" s="64" t="s">
        <v>49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1" t="s">
        <v>50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51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4" t="s">
        <v>48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49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48</v>
      </c>
      <c r="AI75" s="42"/>
      <c r="AJ75" s="42"/>
      <c r="AK75" s="42"/>
      <c r="AL75" s="42"/>
      <c r="AM75" s="64" t="s">
        <v>49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3" t="s">
        <v>52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2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63321024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>Tlumačov ON - oprava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20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 xml:space="preserve"> 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22</v>
      </c>
      <c r="AJ87" s="40"/>
      <c r="AK87" s="40"/>
      <c r="AL87" s="40"/>
      <c r="AM87" s="79" t="str">
        <f>IF(AN8= "","",AN8)</f>
        <v>22. 9. 2023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15.15" customHeight="1">
      <c r="A89" s="38"/>
      <c r="B89" s="39"/>
      <c r="C89" s="32" t="s">
        <v>24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 xml:space="preserve"> 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29</v>
      </c>
      <c r="AJ89" s="40"/>
      <c r="AK89" s="40"/>
      <c r="AL89" s="40"/>
      <c r="AM89" s="80" t="str">
        <f>IF(E17="","",E17)</f>
        <v xml:space="preserve"> </v>
      </c>
      <c r="AN89" s="71"/>
      <c r="AO89" s="71"/>
      <c r="AP89" s="71"/>
      <c r="AQ89" s="40"/>
      <c r="AR89" s="44"/>
      <c r="AS89" s="81" t="s">
        <v>53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15.15" customHeight="1">
      <c r="A90" s="38"/>
      <c r="B90" s="39"/>
      <c r="C90" s="32" t="s">
        <v>27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31</v>
      </c>
      <c r="AJ90" s="40"/>
      <c r="AK90" s="40"/>
      <c r="AL90" s="40"/>
      <c r="AM90" s="80" t="str">
        <f>IF(E20="","",E20)</f>
        <v xml:space="preserve"> 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54</v>
      </c>
      <c r="D92" s="94"/>
      <c r="E92" s="94"/>
      <c r="F92" s="94"/>
      <c r="G92" s="94"/>
      <c r="H92" s="95"/>
      <c r="I92" s="96" t="s">
        <v>55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56</v>
      </c>
      <c r="AH92" s="94"/>
      <c r="AI92" s="94"/>
      <c r="AJ92" s="94"/>
      <c r="AK92" s="94"/>
      <c r="AL92" s="94"/>
      <c r="AM92" s="94"/>
      <c r="AN92" s="96" t="s">
        <v>57</v>
      </c>
      <c r="AO92" s="94"/>
      <c r="AP92" s="98"/>
      <c r="AQ92" s="99" t="s">
        <v>58</v>
      </c>
      <c r="AR92" s="44"/>
      <c r="AS92" s="100" t="s">
        <v>59</v>
      </c>
      <c r="AT92" s="101" t="s">
        <v>60</v>
      </c>
      <c r="AU92" s="101" t="s">
        <v>61</v>
      </c>
      <c r="AV92" s="101" t="s">
        <v>62</v>
      </c>
      <c r="AW92" s="101" t="s">
        <v>63</v>
      </c>
      <c r="AX92" s="101" t="s">
        <v>64</v>
      </c>
      <c r="AY92" s="101" t="s">
        <v>65</v>
      </c>
      <c r="AZ92" s="101" t="s">
        <v>66</v>
      </c>
      <c r="BA92" s="101" t="s">
        <v>67</v>
      </c>
      <c r="BB92" s="101" t="s">
        <v>68</v>
      </c>
      <c r="BC92" s="101" t="s">
        <v>69</v>
      </c>
      <c r="BD92" s="102" t="s">
        <v>70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71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ROUND(SUM(AG95:AG100),2)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ROUND(SUM(AS95:AS100),2)</f>
        <v>0</v>
      </c>
      <c r="AT94" s="114">
        <f>ROUND(SUM(AV94:AW94),2)</f>
        <v>0</v>
      </c>
      <c r="AU94" s="115">
        <f>ROUND(SUM(AU95:AU100),5)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ROUND(SUM(AZ95:AZ100),2)</f>
        <v>0</v>
      </c>
      <c r="BA94" s="114">
        <f>ROUND(SUM(BA95:BA100),2)</f>
        <v>0</v>
      </c>
      <c r="BB94" s="114">
        <f>ROUND(SUM(BB95:BB100),2)</f>
        <v>0</v>
      </c>
      <c r="BC94" s="114">
        <f>ROUND(SUM(BC95:BC100),2)</f>
        <v>0</v>
      </c>
      <c r="BD94" s="116">
        <f>ROUND(SUM(BD95:BD100),2)</f>
        <v>0</v>
      </c>
      <c r="BE94" s="6"/>
      <c r="BS94" s="117" t="s">
        <v>72</v>
      </c>
      <c r="BT94" s="117" t="s">
        <v>73</v>
      </c>
      <c r="BU94" s="118" t="s">
        <v>74</v>
      </c>
      <c r="BV94" s="117" t="s">
        <v>75</v>
      </c>
      <c r="BW94" s="117" t="s">
        <v>5</v>
      </c>
      <c r="BX94" s="117" t="s">
        <v>76</v>
      </c>
      <c r="CL94" s="117" t="s">
        <v>1</v>
      </c>
    </row>
    <row r="95" s="7" customFormat="1" ht="16.5" customHeight="1">
      <c r="A95" s="119" t="s">
        <v>77</v>
      </c>
      <c r="B95" s="120"/>
      <c r="C95" s="121"/>
      <c r="D95" s="122" t="s">
        <v>78</v>
      </c>
      <c r="E95" s="122"/>
      <c r="F95" s="122"/>
      <c r="G95" s="122"/>
      <c r="H95" s="122"/>
      <c r="I95" s="123"/>
      <c r="J95" s="122" t="s">
        <v>79</v>
      </c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4">
        <f>'01 - Vedlejší a ostatní n...'!J30</f>
        <v>0</v>
      </c>
      <c r="AH95" s="123"/>
      <c r="AI95" s="123"/>
      <c r="AJ95" s="123"/>
      <c r="AK95" s="123"/>
      <c r="AL95" s="123"/>
      <c r="AM95" s="123"/>
      <c r="AN95" s="124">
        <f>SUM(AG95,AT95)</f>
        <v>0</v>
      </c>
      <c r="AO95" s="123"/>
      <c r="AP95" s="123"/>
      <c r="AQ95" s="125" t="s">
        <v>80</v>
      </c>
      <c r="AR95" s="126"/>
      <c r="AS95" s="127">
        <v>0</v>
      </c>
      <c r="AT95" s="128">
        <f>ROUND(SUM(AV95:AW95),2)</f>
        <v>0</v>
      </c>
      <c r="AU95" s="129">
        <f>'01 - Vedlejší a ostatní n...'!P119</f>
        <v>0</v>
      </c>
      <c r="AV95" s="128">
        <f>'01 - Vedlejší a ostatní n...'!J33</f>
        <v>0</v>
      </c>
      <c r="AW95" s="128">
        <f>'01 - Vedlejší a ostatní n...'!J34</f>
        <v>0</v>
      </c>
      <c r="AX95" s="128">
        <f>'01 - Vedlejší a ostatní n...'!J35</f>
        <v>0</v>
      </c>
      <c r="AY95" s="128">
        <f>'01 - Vedlejší a ostatní n...'!J36</f>
        <v>0</v>
      </c>
      <c r="AZ95" s="128">
        <f>'01 - Vedlejší a ostatní n...'!F33</f>
        <v>0</v>
      </c>
      <c r="BA95" s="128">
        <f>'01 - Vedlejší a ostatní n...'!F34</f>
        <v>0</v>
      </c>
      <c r="BB95" s="128">
        <f>'01 - Vedlejší a ostatní n...'!F35</f>
        <v>0</v>
      </c>
      <c r="BC95" s="128">
        <f>'01 - Vedlejší a ostatní n...'!F36</f>
        <v>0</v>
      </c>
      <c r="BD95" s="130">
        <f>'01 - Vedlejší a ostatní n...'!F37</f>
        <v>0</v>
      </c>
      <c r="BE95" s="7"/>
      <c r="BT95" s="131" t="s">
        <v>81</v>
      </c>
      <c r="BV95" s="131" t="s">
        <v>75</v>
      </c>
      <c r="BW95" s="131" t="s">
        <v>82</v>
      </c>
      <c r="BX95" s="131" t="s">
        <v>5</v>
      </c>
      <c r="CL95" s="131" t="s">
        <v>1</v>
      </c>
      <c r="CM95" s="131" t="s">
        <v>83</v>
      </c>
    </row>
    <row r="96" s="7" customFormat="1" ht="16.5" customHeight="1">
      <c r="A96" s="119" t="s">
        <v>77</v>
      </c>
      <c r="B96" s="120"/>
      <c r="C96" s="121"/>
      <c r="D96" s="122" t="s">
        <v>84</v>
      </c>
      <c r="E96" s="122"/>
      <c r="F96" s="122"/>
      <c r="G96" s="122"/>
      <c r="H96" s="122"/>
      <c r="I96" s="123"/>
      <c r="J96" s="122" t="s">
        <v>85</v>
      </c>
      <c r="K96" s="122"/>
      <c r="L96" s="122"/>
      <c r="M96" s="122"/>
      <c r="N96" s="122"/>
      <c r="O96" s="122"/>
      <c r="P96" s="122"/>
      <c r="Q96" s="122"/>
      <c r="R96" s="122"/>
      <c r="S96" s="122"/>
      <c r="T96" s="122"/>
      <c r="U96" s="122"/>
      <c r="V96" s="122"/>
      <c r="W96" s="122"/>
      <c r="X96" s="122"/>
      <c r="Y96" s="122"/>
      <c r="Z96" s="122"/>
      <c r="AA96" s="122"/>
      <c r="AB96" s="122"/>
      <c r="AC96" s="122"/>
      <c r="AD96" s="122"/>
      <c r="AE96" s="122"/>
      <c r="AF96" s="122"/>
      <c r="AG96" s="124">
        <f>'02 - Bourací práce - demo...'!J30</f>
        <v>0</v>
      </c>
      <c r="AH96" s="123"/>
      <c r="AI96" s="123"/>
      <c r="AJ96" s="123"/>
      <c r="AK96" s="123"/>
      <c r="AL96" s="123"/>
      <c r="AM96" s="123"/>
      <c r="AN96" s="124">
        <f>SUM(AG96,AT96)</f>
        <v>0</v>
      </c>
      <c r="AO96" s="123"/>
      <c r="AP96" s="123"/>
      <c r="AQ96" s="125" t="s">
        <v>80</v>
      </c>
      <c r="AR96" s="126"/>
      <c r="AS96" s="127">
        <v>0</v>
      </c>
      <c r="AT96" s="128">
        <f>ROUND(SUM(AV96:AW96),2)</f>
        <v>0</v>
      </c>
      <c r="AU96" s="129">
        <f>'02 - Bourací práce - demo...'!P124</f>
        <v>0</v>
      </c>
      <c r="AV96" s="128">
        <f>'02 - Bourací práce - demo...'!J33</f>
        <v>0</v>
      </c>
      <c r="AW96" s="128">
        <f>'02 - Bourací práce - demo...'!J34</f>
        <v>0</v>
      </c>
      <c r="AX96" s="128">
        <f>'02 - Bourací práce - demo...'!J35</f>
        <v>0</v>
      </c>
      <c r="AY96" s="128">
        <f>'02 - Bourací práce - demo...'!J36</f>
        <v>0</v>
      </c>
      <c r="AZ96" s="128">
        <f>'02 - Bourací práce - demo...'!F33</f>
        <v>0</v>
      </c>
      <c r="BA96" s="128">
        <f>'02 - Bourací práce - demo...'!F34</f>
        <v>0</v>
      </c>
      <c r="BB96" s="128">
        <f>'02 - Bourací práce - demo...'!F35</f>
        <v>0</v>
      </c>
      <c r="BC96" s="128">
        <f>'02 - Bourací práce - demo...'!F36</f>
        <v>0</v>
      </c>
      <c r="BD96" s="130">
        <f>'02 - Bourací práce - demo...'!F37</f>
        <v>0</v>
      </c>
      <c r="BE96" s="7"/>
      <c r="BT96" s="131" t="s">
        <v>81</v>
      </c>
      <c r="BV96" s="131" t="s">
        <v>75</v>
      </c>
      <c r="BW96" s="131" t="s">
        <v>86</v>
      </c>
      <c r="BX96" s="131" t="s">
        <v>5</v>
      </c>
      <c r="CL96" s="131" t="s">
        <v>1</v>
      </c>
      <c r="CM96" s="131" t="s">
        <v>83</v>
      </c>
    </row>
    <row r="97" s="7" customFormat="1" ht="16.5" customHeight="1">
      <c r="A97" s="119" t="s">
        <v>77</v>
      </c>
      <c r="B97" s="120"/>
      <c r="C97" s="121"/>
      <c r="D97" s="122" t="s">
        <v>87</v>
      </c>
      <c r="E97" s="122"/>
      <c r="F97" s="122"/>
      <c r="G97" s="122"/>
      <c r="H97" s="122"/>
      <c r="I97" s="123"/>
      <c r="J97" s="122" t="s">
        <v>88</v>
      </c>
      <c r="K97" s="122"/>
      <c r="L97" s="122"/>
      <c r="M97" s="122"/>
      <c r="N97" s="122"/>
      <c r="O97" s="122"/>
      <c r="P97" s="122"/>
      <c r="Q97" s="122"/>
      <c r="R97" s="122"/>
      <c r="S97" s="122"/>
      <c r="T97" s="122"/>
      <c r="U97" s="122"/>
      <c r="V97" s="122"/>
      <c r="W97" s="122"/>
      <c r="X97" s="122"/>
      <c r="Y97" s="122"/>
      <c r="Z97" s="122"/>
      <c r="AA97" s="122"/>
      <c r="AB97" s="122"/>
      <c r="AC97" s="122"/>
      <c r="AD97" s="122"/>
      <c r="AE97" s="122"/>
      <c r="AF97" s="122"/>
      <c r="AG97" s="124">
        <f>'03 - Žumpa'!J30</f>
        <v>0</v>
      </c>
      <c r="AH97" s="123"/>
      <c r="AI97" s="123"/>
      <c r="AJ97" s="123"/>
      <c r="AK97" s="123"/>
      <c r="AL97" s="123"/>
      <c r="AM97" s="123"/>
      <c r="AN97" s="124">
        <f>SUM(AG97,AT97)</f>
        <v>0</v>
      </c>
      <c r="AO97" s="123"/>
      <c r="AP97" s="123"/>
      <c r="AQ97" s="125" t="s">
        <v>80</v>
      </c>
      <c r="AR97" s="126"/>
      <c r="AS97" s="127">
        <v>0</v>
      </c>
      <c r="AT97" s="128">
        <f>ROUND(SUM(AV97:AW97),2)</f>
        <v>0</v>
      </c>
      <c r="AU97" s="129">
        <f>'03 - Žumpa'!P121</f>
        <v>0</v>
      </c>
      <c r="AV97" s="128">
        <f>'03 - Žumpa'!J33</f>
        <v>0</v>
      </c>
      <c r="AW97" s="128">
        <f>'03 - Žumpa'!J34</f>
        <v>0</v>
      </c>
      <c r="AX97" s="128">
        <f>'03 - Žumpa'!J35</f>
        <v>0</v>
      </c>
      <c r="AY97" s="128">
        <f>'03 - Žumpa'!J36</f>
        <v>0</v>
      </c>
      <c r="AZ97" s="128">
        <f>'03 - Žumpa'!F33</f>
        <v>0</v>
      </c>
      <c r="BA97" s="128">
        <f>'03 - Žumpa'!F34</f>
        <v>0</v>
      </c>
      <c r="BB97" s="128">
        <f>'03 - Žumpa'!F35</f>
        <v>0</v>
      </c>
      <c r="BC97" s="128">
        <f>'03 - Žumpa'!F36</f>
        <v>0</v>
      </c>
      <c r="BD97" s="130">
        <f>'03 - Žumpa'!F37</f>
        <v>0</v>
      </c>
      <c r="BE97" s="7"/>
      <c r="BT97" s="131" t="s">
        <v>81</v>
      </c>
      <c r="BV97" s="131" t="s">
        <v>75</v>
      </c>
      <c r="BW97" s="131" t="s">
        <v>89</v>
      </c>
      <c r="BX97" s="131" t="s">
        <v>5</v>
      </c>
      <c r="CL97" s="131" t="s">
        <v>1</v>
      </c>
      <c r="CM97" s="131" t="s">
        <v>83</v>
      </c>
    </row>
    <row r="98" s="7" customFormat="1" ht="16.5" customHeight="1">
      <c r="A98" s="119" t="s">
        <v>77</v>
      </c>
      <c r="B98" s="120"/>
      <c r="C98" s="121"/>
      <c r="D98" s="122" t="s">
        <v>90</v>
      </c>
      <c r="E98" s="122"/>
      <c r="F98" s="122"/>
      <c r="G98" s="122"/>
      <c r="H98" s="122"/>
      <c r="I98" s="123"/>
      <c r="J98" s="122" t="s">
        <v>91</v>
      </c>
      <c r="K98" s="122"/>
      <c r="L98" s="122"/>
      <c r="M98" s="122"/>
      <c r="N98" s="122"/>
      <c r="O98" s="122"/>
      <c r="P98" s="122"/>
      <c r="Q98" s="122"/>
      <c r="R98" s="122"/>
      <c r="S98" s="122"/>
      <c r="T98" s="122"/>
      <c r="U98" s="122"/>
      <c r="V98" s="122"/>
      <c r="W98" s="122"/>
      <c r="X98" s="122"/>
      <c r="Y98" s="122"/>
      <c r="Z98" s="122"/>
      <c r="AA98" s="122"/>
      <c r="AB98" s="122"/>
      <c r="AC98" s="122"/>
      <c r="AD98" s="122"/>
      <c r="AE98" s="122"/>
      <c r="AF98" s="122"/>
      <c r="AG98" s="124">
        <f>'04 - Dlažby'!J30</f>
        <v>0</v>
      </c>
      <c r="AH98" s="123"/>
      <c r="AI98" s="123"/>
      <c r="AJ98" s="123"/>
      <c r="AK98" s="123"/>
      <c r="AL98" s="123"/>
      <c r="AM98" s="123"/>
      <c r="AN98" s="124">
        <f>SUM(AG98,AT98)</f>
        <v>0</v>
      </c>
      <c r="AO98" s="123"/>
      <c r="AP98" s="123"/>
      <c r="AQ98" s="125" t="s">
        <v>80</v>
      </c>
      <c r="AR98" s="126"/>
      <c r="AS98" s="127">
        <v>0</v>
      </c>
      <c r="AT98" s="128">
        <f>ROUND(SUM(AV98:AW98),2)</f>
        <v>0</v>
      </c>
      <c r="AU98" s="129">
        <f>'04 - Dlažby'!P120</f>
        <v>0</v>
      </c>
      <c r="AV98" s="128">
        <f>'04 - Dlažby'!J33</f>
        <v>0</v>
      </c>
      <c r="AW98" s="128">
        <f>'04 - Dlažby'!J34</f>
        <v>0</v>
      </c>
      <c r="AX98" s="128">
        <f>'04 - Dlažby'!J35</f>
        <v>0</v>
      </c>
      <c r="AY98" s="128">
        <f>'04 - Dlažby'!J36</f>
        <v>0</v>
      </c>
      <c r="AZ98" s="128">
        <f>'04 - Dlažby'!F33</f>
        <v>0</v>
      </c>
      <c r="BA98" s="128">
        <f>'04 - Dlažby'!F34</f>
        <v>0</v>
      </c>
      <c r="BB98" s="128">
        <f>'04 - Dlažby'!F35</f>
        <v>0</v>
      </c>
      <c r="BC98" s="128">
        <f>'04 - Dlažby'!F36</f>
        <v>0</v>
      </c>
      <c r="BD98" s="130">
        <f>'04 - Dlažby'!F37</f>
        <v>0</v>
      </c>
      <c r="BE98" s="7"/>
      <c r="BT98" s="131" t="s">
        <v>81</v>
      </c>
      <c r="BV98" s="131" t="s">
        <v>75</v>
      </c>
      <c r="BW98" s="131" t="s">
        <v>92</v>
      </c>
      <c r="BX98" s="131" t="s">
        <v>5</v>
      </c>
      <c r="CL98" s="131" t="s">
        <v>1</v>
      </c>
      <c r="CM98" s="131" t="s">
        <v>83</v>
      </c>
    </row>
    <row r="99" s="7" customFormat="1" ht="16.5" customHeight="1">
      <c r="A99" s="119" t="s">
        <v>77</v>
      </c>
      <c r="B99" s="120"/>
      <c r="C99" s="121"/>
      <c r="D99" s="122" t="s">
        <v>93</v>
      </c>
      <c r="E99" s="122"/>
      <c r="F99" s="122"/>
      <c r="G99" s="122"/>
      <c r="H99" s="122"/>
      <c r="I99" s="123"/>
      <c r="J99" s="122" t="s">
        <v>94</v>
      </c>
      <c r="K99" s="122"/>
      <c r="L99" s="122"/>
      <c r="M99" s="122"/>
      <c r="N99" s="122"/>
      <c r="O99" s="122"/>
      <c r="P99" s="122"/>
      <c r="Q99" s="122"/>
      <c r="R99" s="122"/>
      <c r="S99" s="122"/>
      <c r="T99" s="122"/>
      <c r="U99" s="122"/>
      <c r="V99" s="122"/>
      <c r="W99" s="122"/>
      <c r="X99" s="122"/>
      <c r="Y99" s="122"/>
      <c r="Z99" s="122"/>
      <c r="AA99" s="122"/>
      <c r="AB99" s="122"/>
      <c r="AC99" s="122"/>
      <c r="AD99" s="122"/>
      <c r="AE99" s="122"/>
      <c r="AF99" s="122"/>
      <c r="AG99" s="124">
        <f>'D22a3 - Kanalizační a vod...'!J30</f>
        <v>0</v>
      </c>
      <c r="AH99" s="123"/>
      <c r="AI99" s="123"/>
      <c r="AJ99" s="123"/>
      <c r="AK99" s="123"/>
      <c r="AL99" s="123"/>
      <c r="AM99" s="123"/>
      <c r="AN99" s="124">
        <f>SUM(AG99,AT99)</f>
        <v>0</v>
      </c>
      <c r="AO99" s="123"/>
      <c r="AP99" s="123"/>
      <c r="AQ99" s="125" t="s">
        <v>80</v>
      </c>
      <c r="AR99" s="126"/>
      <c r="AS99" s="127">
        <v>0</v>
      </c>
      <c r="AT99" s="128">
        <f>ROUND(SUM(AV99:AW99),2)</f>
        <v>0</v>
      </c>
      <c r="AU99" s="129">
        <f>'D22a3 - Kanalizační a vod...'!P128</f>
        <v>0</v>
      </c>
      <c r="AV99" s="128">
        <f>'D22a3 - Kanalizační a vod...'!J33</f>
        <v>0</v>
      </c>
      <c r="AW99" s="128">
        <f>'D22a3 - Kanalizační a vod...'!J34</f>
        <v>0</v>
      </c>
      <c r="AX99" s="128">
        <f>'D22a3 - Kanalizační a vod...'!J35</f>
        <v>0</v>
      </c>
      <c r="AY99" s="128">
        <f>'D22a3 - Kanalizační a vod...'!J36</f>
        <v>0</v>
      </c>
      <c r="AZ99" s="128">
        <f>'D22a3 - Kanalizační a vod...'!F33</f>
        <v>0</v>
      </c>
      <c r="BA99" s="128">
        <f>'D22a3 - Kanalizační a vod...'!F34</f>
        <v>0</v>
      </c>
      <c r="BB99" s="128">
        <f>'D22a3 - Kanalizační a vod...'!F35</f>
        <v>0</v>
      </c>
      <c r="BC99" s="128">
        <f>'D22a3 - Kanalizační a vod...'!F36</f>
        <v>0</v>
      </c>
      <c r="BD99" s="130">
        <f>'D22a3 - Kanalizační a vod...'!F37</f>
        <v>0</v>
      </c>
      <c r="BE99" s="7"/>
      <c r="BT99" s="131" t="s">
        <v>81</v>
      </c>
      <c r="BV99" s="131" t="s">
        <v>75</v>
      </c>
      <c r="BW99" s="131" t="s">
        <v>95</v>
      </c>
      <c r="BX99" s="131" t="s">
        <v>5</v>
      </c>
      <c r="CL99" s="131" t="s">
        <v>1</v>
      </c>
      <c r="CM99" s="131" t="s">
        <v>83</v>
      </c>
    </row>
    <row r="100" s="7" customFormat="1" ht="16.5" customHeight="1">
      <c r="A100" s="119" t="s">
        <v>77</v>
      </c>
      <c r="B100" s="120"/>
      <c r="C100" s="121"/>
      <c r="D100" s="122" t="s">
        <v>96</v>
      </c>
      <c r="E100" s="122"/>
      <c r="F100" s="122"/>
      <c r="G100" s="122"/>
      <c r="H100" s="122"/>
      <c r="I100" s="123"/>
      <c r="J100" s="122" t="s">
        <v>97</v>
      </c>
      <c r="K100" s="122"/>
      <c r="L100" s="122"/>
      <c r="M100" s="122"/>
      <c r="N100" s="122"/>
      <c r="O100" s="122"/>
      <c r="P100" s="122"/>
      <c r="Q100" s="122"/>
      <c r="R100" s="122"/>
      <c r="S100" s="122"/>
      <c r="T100" s="122"/>
      <c r="U100" s="122"/>
      <c r="V100" s="122"/>
      <c r="W100" s="122"/>
      <c r="X100" s="122"/>
      <c r="Y100" s="122"/>
      <c r="Z100" s="122"/>
      <c r="AA100" s="122"/>
      <c r="AB100" s="122"/>
      <c r="AC100" s="122"/>
      <c r="AD100" s="122"/>
      <c r="AE100" s="122"/>
      <c r="AF100" s="122"/>
      <c r="AG100" s="124">
        <f>'D22d - Orientační systém'!J30</f>
        <v>0</v>
      </c>
      <c r="AH100" s="123"/>
      <c r="AI100" s="123"/>
      <c r="AJ100" s="123"/>
      <c r="AK100" s="123"/>
      <c r="AL100" s="123"/>
      <c r="AM100" s="123"/>
      <c r="AN100" s="124">
        <f>SUM(AG100,AT100)</f>
        <v>0</v>
      </c>
      <c r="AO100" s="123"/>
      <c r="AP100" s="123"/>
      <c r="AQ100" s="125" t="s">
        <v>80</v>
      </c>
      <c r="AR100" s="126"/>
      <c r="AS100" s="132">
        <v>0</v>
      </c>
      <c r="AT100" s="133">
        <f>ROUND(SUM(AV100:AW100),2)</f>
        <v>0</v>
      </c>
      <c r="AU100" s="134">
        <f>'D22d - Orientační systém'!P121</f>
        <v>0</v>
      </c>
      <c r="AV100" s="133">
        <f>'D22d - Orientační systém'!J33</f>
        <v>0</v>
      </c>
      <c r="AW100" s="133">
        <f>'D22d - Orientační systém'!J34</f>
        <v>0</v>
      </c>
      <c r="AX100" s="133">
        <f>'D22d - Orientační systém'!J35</f>
        <v>0</v>
      </c>
      <c r="AY100" s="133">
        <f>'D22d - Orientační systém'!J36</f>
        <v>0</v>
      </c>
      <c r="AZ100" s="133">
        <f>'D22d - Orientační systém'!F33</f>
        <v>0</v>
      </c>
      <c r="BA100" s="133">
        <f>'D22d - Orientační systém'!F34</f>
        <v>0</v>
      </c>
      <c r="BB100" s="133">
        <f>'D22d - Orientační systém'!F35</f>
        <v>0</v>
      </c>
      <c r="BC100" s="133">
        <f>'D22d - Orientační systém'!F36</f>
        <v>0</v>
      </c>
      <c r="BD100" s="135">
        <f>'D22d - Orientační systém'!F37</f>
        <v>0</v>
      </c>
      <c r="BE100" s="7"/>
      <c r="BT100" s="131" t="s">
        <v>81</v>
      </c>
      <c r="BV100" s="131" t="s">
        <v>75</v>
      </c>
      <c r="BW100" s="131" t="s">
        <v>98</v>
      </c>
      <c r="BX100" s="131" t="s">
        <v>5</v>
      </c>
      <c r="CL100" s="131" t="s">
        <v>1</v>
      </c>
      <c r="CM100" s="131" t="s">
        <v>83</v>
      </c>
    </row>
    <row r="101" s="2" customFormat="1" ht="30" customHeight="1">
      <c r="A101" s="38"/>
      <c r="B101" s="39"/>
      <c r="C101" s="40"/>
      <c r="D101" s="40"/>
      <c r="E101" s="40"/>
      <c r="F101" s="40"/>
      <c r="G101" s="40"/>
      <c r="H101" s="40"/>
      <c r="I101" s="40"/>
      <c r="J101" s="40"/>
      <c r="K101" s="40"/>
      <c r="L101" s="40"/>
      <c r="M101" s="40"/>
      <c r="N101" s="40"/>
      <c r="O101" s="40"/>
      <c r="P101" s="40"/>
      <c r="Q101" s="40"/>
      <c r="R101" s="40"/>
      <c r="S101" s="40"/>
      <c r="T101" s="40"/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F101" s="40"/>
      <c r="AG101" s="40"/>
      <c r="AH101" s="40"/>
      <c r="AI101" s="40"/>
      <c r="AJ101" s="40"/>
      <c r="AK101" s="40"/>
      <c r="AL101" s="40"/>
      <c r="AM101" s="40"/>
      <c r="AN101" s="40"/>
      <c r="AO101" s="40"/>
      <c r="AP101" s="40"/>
      <c r="AQ101" s="40"/>
      <c r="AR101" s="44"/>
      <c r="AS101" s="38"/>
      <c r="AT101" s="38"/>
      <c r="AU101" s="38"/>
      <c r="AV101" s="38"/>
      <c r="AW101" s="38"/>
      <c r="AX101" s="38"/>
      <c r="AY101" s="38"/>
      <c r="AZ101" s="38"/>
      <c r="BA101" s="38"/>
      <c r="BB101" s="38"/>
      <c r="BC101" s="38"/>
      <c r="BD101" s="38"/>
      <c r="BE101" s="38"/>
    </row>
    <row r="102" s="2" customFormat="1" ht="6.96" customHeight="1">
      <c r="A102" s="38"/>
      <c r="B102" s="66"/>
      <c r="C102" s="67"/>
      <c r="D102" s="67"/>
      <c r="E102" s="67"/>
      <c r="F102" s="67"/>
      <c r="G102" s="67"/>
      <c r="H102" s="67"/>
      <c r="I102" s="67"/>
      <c r="J102" s="67"/>
      <c r="K102" s="67"/>
      <c r="L102" s="67"/>
      <c r="M102" s="67"/>
      <c r="N102" s="67"/>
      <c r="O102" s="67"/>
      <c r="P102" s="67"/>
      <c r="Q102" s="67"/>
      <c r="R102" s="67"/>
      <c r="S102" s="67"/>
      <c r="T102" s="67"/>
      <c r="U102" s="67"/>
      <c r="V102" s="67"/>
      <c r="W102" s="67"/>
      <c r="X102" s="67"/>
      <c r="Y102" s="67"/>
      <c r="Z102" s="67"/>
      <c r="AA102" s="67"/>
      <c r="AB102" s="67"/>
      <c r="AC102" s="67"/>
      <c r="AD102" s="67"/>
      <c r="AE102" s="67"/>
      <c r="AF102" s="67"/>
      <c r="AG102" s="67"/>
      <c r="AH102" s="67"/>
      <c r="AI102" s="67"/>
      <c r="AJ102" s="67"/>
      <c r="AK102" s="67"/>
      <c r="AL102" s="67"/>
      <c r="AM102" s="67"/>
      <c r="AN102" s="67"/>
      <c r="AO102" s="67"/>
      <c r="AP102" s="67"/>
      <c r="AQ102" s="67"/>
      <c r="AR102" s="44"/>
      <c r="AS102" s="38"/>
      <c r="AT102" s="38"/>
      <c r="AU102" s="38"/>
      <c r="AV102" s="38"/>
      <c r="AW102" s="38"/>
      <c r="AX102" s="38"/>
      <c r="AY102" s="38"/>
      <c r="AZ102" s="38"/>
      <c r="BA102" s="38"/>
      <c r="BB102" s="38"/>
      <c r="BC102" s="38"/>
      <c r="BD102" s="38"/>
      <c r="BE102" s="38"/>
    </row>
  </sheetData>
  <sheetProtection sheet="1" formatColumns="0" formatRows="0" objects="1" scenarios="1" spinCount="100000" saltValue="oLPWFgz06VCeLOR5deXDDEUD8h5M0os/DPT6DjDpDzhh9YTIZZ6/LIsWpTjT9nyB6qfZ2mikP3cjy/VtcrIK4w==" hashValue="TvVloYrwLkM1g0NCZcbH2eVWe85+oCURjZLZbSK5JlndXgI1evDeHmHLJpiVmfsv4Udp/QzkATItCxuXVfXlQw==" algorithmName="SHA-512" password="CC35"/>
  <mergeCells count="62">
    <mergeCell ref="L85:AJ85"/>
    <mergeCell ref="AM87:AN87"/>
    <mergeCell ref="AM89:AP89"/>
    <mergeCell ref="AS89:AT91"/>
    <mergeCell ref="AM90:AP90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AN98:AP98"/>
    <mergeCell ref="AG98:AM98"/>
    <mergeCell ref="D98:H98"/>
    <mergeCell ref="J98:AF98"/>
    <mergeCell ref="AN99:AP99"/>
    <mergeCell ref="AG99:AM99"/>
    <mergeCell ref="D99:H99"/>
    <mergeCell ref="J99:AF99"/>
    <mergeCell ref="AN100:AP100"/>
    <mergeCell ref="AG100:AM100"/>
    <mergeCell ref="D100:H100"/>
    <mergeCell ref="J100:AF100"/>
    <mergeCell ref="AG94:AM94"/>
    <mergeCell ref="AN94:AP94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95" location="'01 - Vedlejší a ostatní n...'!C2" display="/"/>
    <hyperlink ref="A96" location="'02 - Bourací práce - demo...'!C2" display="/"/>
    <hyperlink ref="A97" location="'03 - Žumpa'!C2" display="/"/>
    <hyperlink ref="A98" location="'04 - Dlažby'!C2" display="/"/>
    <hyperlink ref="A99" location="'D22a3 - Kanalizační a vod...'!C2" display="/"/>
    <hyperlink ref="A100" location="'D22d - Orientační systém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82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83</v>
      </c>
    </row>
    <row r="4" s="1" customFormat="1" ht="24.96" customHeight="1">
      <c r="B4" s="20"/>
      <c r="D4" s="138" t="s">
        <v>99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Tlumačov ON - oprava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100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101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22. 9. 2023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tr">
        <f>IF('Rekapitulace stavby'!E11="","",'Rekapitulace stavby'!E11)</f>
        <v xml:space="preserve"> </v>
      </c>
      <c r="F15" s="38"/>
      <c r="G15" s="38"/>
      <c r="H15" s="38"/>
      <c r="I15" s="140" t="s">
        <v>26</v>
      </c>
      <c r="J15" s="143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27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26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29</v>
      </c>
      <c r="E20" s="38"/>
      <c r="F20" s="38"/>
      <c r="G20" s="38"/>
      <c r="H20" s="38"/>
      <c r="I20" s="140" t="s">
        <v>25</v>
      </c>
      <c r="J20" s="143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tr">
        <f>IF('Rekapitulace stavby'!E17="","",'Rekapitulace stavby'!E17)</f>
        <v xml:space="preserve"> </v>
      </c>
      <c r="F21" s="38"/>
      <c r="G21" s="38"/>
      <c r="H21" s="38"/>
      <c r="I21" s="140" t="s">
        <v>26</v>
      </c>
      <c r="J21" s="143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31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tr">
        <f>IF('Rekapitulace stavby'!E20="","",'Rekapitulace stavby'!E20)</f>
        <v xml:space="preserve"> </v>
      </c>
      <c r="F24" s="38"/>
      <c r="G24" s="38"/>
      <c r="H24" s="38"/>
      <c r="I24" s="140" t="s">
        <v>26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32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33</v>
      </c>
      <c r="E30" s="38"/>
      <c r="F30" s="38"/>
      <c r="G30" s="38"/>
      <c r="H30" s="38"/>
      <c r="I30" s="38"/>
      <c r="J30" s="151">
        <f>ROUND(J119,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35</v>
      </c>
      <c r="G32" s="38"/>
      <c r="H32" s="38"/>
      <c r="I32" s="152" t="s">
        <v>34</v>
      </c>
      <c r="J32" s="152" t="s">
        <v>36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37</v>
      </c>
      <c r="E33" s="140" t="s">
        <v>38</v>
      </c>
      <c r="F33" s="154">
        <f>ROUND((SUM(BE119:BE147)),  2)</f>
        <v>0</v>
      </c>
      <c r="G33" s="38"/>
      <c r="H33" s="38"/>
      <c r="I33" s="155">
        <v>0.20999999999999999</v>
      </c>
      <c r="J33" s="154">
        <f>ROUND(((SUM(BE119:BE147))*I33),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39</v>
      </c>
      <c r="F34" s="154">
        <f>ROUND((SUM(BF119:BF147)),  2)</f>
        <v>0</v>
      </c>
      <c r="G34" s="38"/>
      <c r="H34" s="38"/>
      <c r="I34" s="155">
        <v>0.14999999999999999</v>
      </c>
      <c r="J34" s="154">
        <f>ROUND(((SUM(BF119:BF147))*I34),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40</v>
      </c>
      <c r="F35" s="154">
        <f>ROUND((SUM(BG119:BG147)),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41</v>
      </c>
      <c r="F36" s="154">
        <f>ROUND((SUM(BH119:BH147)),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42</v>
      </c>
      <c r="F37" s="154">
        <f>ROUND((SUM(BI119:BI147)),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43</v>
      </c>
      <c r="E39" s="158"/>
      <c r="F39" s="158"/>
      <c r="G39" s="159" t="s">
        <v>44</v>
      </c>
      <c r="H39" s="160" t="s">
        <v>45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46</v>
      </c>
      <c r="E50" s="164"/>
      <c r="F50" s="164"/>
      <c r="G50" s="163" t="s">
        <v>47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48</v>
      </c>
      <c r="E61" s="166"/>
      <c r="F61" s="167" t="s">
        <v>49</v>
      </c>
      <c r="G61" s="165" t="s">
        <v>48</v>
      </c>
      <c r="H61" s="166"/>
      <c r="I61" s="166"/>
      <c r="J61" s="168" t="s">
        <v>49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50</v>
      </c>
      <c r="E65" s="169"/>
      <c r="F65" s="169"/>
      <c r="G65" s="163" t="s">
        <v>51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48</v>
      </c>
      <c r="E76" s="166"/>
      <c r="F76" s="167" t="s">
        <v>49</v>
      </c>
      <c r="G76" s="165" t="s">
        <v>48</v>
      </c>
      <c r="H76" s="166"/>
      <c r="I76" s="166"/>
      <c r="J76" s="168" t="s">
        <v>49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102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Tlumačov ON - oprava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100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01 - Vedlejší a ostatní náklady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22. 9. 2023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 xml:space="preserve"> </v>
      </c>
      <c r="G91" s="40"/>
      <c r="H91" s="40"/>
      <c r="I91" s="32" t="s">
        <v>29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27</v>
      </c>
      <c r="D92" s="40"/>
      <c r="E92" s="40"/>
      <c r="F92" s="27" t="str">
        <f>IF(E18="","",E18)</f>
        <v>Vyplň údaj</v>
      </c>
      <c r="G92" s="40"/>
      <c r="H92" s="40"/>
      <c r="I92" s="32" t="s">
        <v>31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103</v>
      </c>
      <c r="D94" s="176"/>
      <c r="E94" s="176"/>
      <c r="F94" s="176"/>
      <c r="G94" s="176"/>
      <c r="H94" s="176"/>
      <c r="I94" s="176"/>
      <c r="J94" s="177" t="s">
        <v>104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105</v>
      </c>
      <c r="D96" s="40"/>
      <c r="E96" s="40"/>
      <c r="F96" s="40"/>
      <c r="G96" s="40"/>
      <c r="H96" s="40"/>
      <c r="I96" s="40"/>
      <c r="J96" s="110">
        <f>J119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106</v>
      </c>
    </row>
    <row r="97" s="9" customFormat="1" ht="24.96" customHeight="1">
      <c r="A97" s="9"/>
      <c r="B97" s="179"/>
      <c r="C97" s="180"/>
      <c r="D97" s="181" t="s">
        <v>107</v>
      </c>
      <c r="E97" s="182"/>
      <c r="F97" s="182"/>
      <c r="G97" s="182"/>
      <c r="H97" s="182"/>
      <c r="I97" s="182"/>
      <c r="J97" s="183">
        <f>J120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79"/>
      <c r="C98" s="180"/>
      <c r="D98" s="181" t="s">
        <v>108</v>
      </c>
      <c r="E98" s="182"/>
      <c r="F98" s="182"/>
      <c r="G98" s="182"/>
      <c r="H98" s="182"/>
      <c r="I98" s="182"/>
      <c r="J98" s="183">
        <f>J138</f>
        <v>0</v>
      </c>
      <c r="K98" s="180"/>
      <c r="L98" s="184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10" customFormat="1" ht="19.92" customHeight="1">
      <c r="A99" s="10"/>
      <c r="B99" s="185"/>
      <c r="C99" s="186"/>
      <c r="D99" s="187" t="s">
        <v>109</v>
      </c>
      <c r="E99" s="188"/>
      <c r="F99" s="188"/>
      <c r="G99" s="188"/>
      <c r="H99" s="188"/>
      <c r="I99" s="188"/>
      <c r="J99" s="189">
        <f>J139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2" customFormat="1" ht="21.84" customHeight="1">
      <c r="A100" s="38"/>
      <c r="B100" s="39"/>
      <c r="C100" s="40"/>
      <c r="D100" s="40"/>
      <c r="E100" s="40"/>
      <c r="F100" s="40"/>
      <c r="G100" s="40"/>
      <c r="H100" s="40"/>
      <c r="I100" s="40"/>
      <c r="J100" s="40"/>
      <c r="K100" s="40"/>
      <c r="L100" s="63"/>
      <c r="S100" s="38"/>
      <c r="T100" s="38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</row>
    <row r="101" s="2" customFormat="1" ht="6.96" customHeight="1">
      <c r="A101" s="38"/>
      <c r="B101" s="66"/>
      <c r="C101" s="67"/>
      <c r="D101" s="67"/>
      <c r="E101" s="67"/>
      <c r="F101" s="67"/>
      <c r="G101" s="67"/>
      <c r="H101" s="67"/>
      <c r="I101" s="67"/>
      <c r="J101" s="67"/>
      <c r="K101" s="67"/>
      <c r="L101" s="63"/>
      <c r="S101" s="38"/>
      <c r="T101" s="38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</row>
    <row r="105" s="2" customFormat="1" ht="6.96" customHeight="1">
      <c r="A105" s="38"/>
      <c r="B105" s="68"/>
      <c r="C105" s="69"/>
      <c r="D105" s="69"/>
      <c r="E105" s="69"/>
      <c r="F105" s="69"/>
      <c r="G105" s="69"/>
      <c r="H105" s="69"/>
      <c r="I105" s="69"/>
      <c r="J105" s="69"/>
      <c r="K105" s="69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24.96" customHeight="1">
      <c r="A106" s="38"/>
      <c r="B106" s="39"/>
      <c r="C106" s="23" t="s">
        <v>110</v>
      </c>
      <c r="D106" s="40"/>
      <c r="E106" s="40"/>
      <c r="F106" s="40"/>
      <c r="G106" s="40"/>
      <c r="H106" s="40"/>
      <c r="I106" s="40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6.96" customHeight="1">
      <c r="A107" s="38"/>
      <c r="B107" s="39"/>
      <c r="C107" s="40"/>
      <c r="D107" s="40"/>
      <c r="E107" s="40"/>
      <c r="F107" s="40"/>
      <c r="G107" s="40"/>
      <c r="H107" s="40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12" customHeight="1">
      <c r="A108" s="38"/>
      <c r="B108" s="39"/>
      <c r="C108" s="32" t="s">
        <v>16</v>
      </c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6.5" customHeight="1">
      <c r="A109" s="38"/>
      <c r="B109" s="39"/>
      <c r="C109" s="40"/>
      <c r="D109" s="40"/>
      <c r="E109" s="174" t="str">
        <f>E7</f>
        <v>Tlumačov ON - oprava</v>
      </c>
      <c r="F109" s="32"/>
      <c r="G109" s="32"/>
      <c r="H109" s="32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2" customHeight="1">
      <c r="A110" s="38"/>
      <c r="B110" s="39"/>
      <c r="C110" s="32" t="s">
        <v>100</v>
      </c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6.5" customHeight="1">
      <c r="A111" s="38"/>
      <c r="B111" s="39"/>
      <c r="C111" s="40"/>
      <c r="D111" s="40"/>
      <c r="E111" s="76" t="str">
        <f>E9</f>
        <v>01 - Vedlejší a ostatní náklady</v>
      </c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6.96" customHeight="1">
      <c r="A112" s="38"/>
      <c r="B112" s="39"/>
      <c r="C112" s="40"/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2" customHeight="1">
      <c r="A113" s="38"/>
      <c r="B113" s="39"/>
      <c r="C113" s="32" t="s">
        <v>20</v>
      </c>
      <c r="D113" s="40"/>
      <c r="E113" s="40"/>
      <c r="F113" s="27" t="str">
        <f>F12</f>
        <v xml:space="preserve"> </v>
      </c>
      <c r="G113" s="40"/>
      <c r="H113" s="40"/>
      <c r="I113" s="32" t="s">
        <v>22</v>
      </c>
      <c r="J113" s="79" t="str">
        <f>IF(J12="","",J12)</f>
        <v>22. 9. 2023</v>
      </c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6.96" customHeight="1">
      <c r="A114" s="38"/>
      <c r="B114" s="39"/>
      <c r="C114" s="40"/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5.15" customHeight="1">
      <c r="A115" s="38"/>
      <c r="B115" s="39"/>
      <c r="C115" s="32" t="s">
        <v>24</v>
      </c>
      <c r="D115" s="40"/>
      <c r="E115" s="40"/>
      <c r="F115" s="27" t="str">
        <f>E15</f>
        <v xml:space="preserve"> </v>
      </c>
      <c r="G115" s="40"/>
      <c r="H115" s="40"/>
      <c r="I115" s="32" t="s">
        <v>29</v>
      </c>
      <c r="J115" s="36" t="str">
        <f>E21</f>
        <v xml:space="preserve"> </v>
      </c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5.15" customHeight="1">
      <c r="A116" s="38"/>
      <c r="B116" s="39"/>
      <c r="C116" s="32" t="s">
        <v>27</v>
      </c>
      <c r="D116" s="40"/>
      <c r="E116" s="40"/>
      <c r="F116" s="27" t="str">
        <f>IF(E18="","",E18)</f>
        <v>Vyplň údaj</v>
      </c>
      <c r="G116" s="40"/>
      <c r="H116" s="40"/>
      <c r="I116" s="32" t="s">
        <v>31</v>
      </c>
      <c r="J116" s="36" t="str">
        <f>E24</f>
        <v xml:space="preserve"> </v>
      </c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0.32" customHeight="1">
      <c r="A117" s="38"/>
      <c r="B117" s="39"/>
      <c r="C117" s="40"/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11" customFormat="1" ht="29.28" customHeight="1">
      <c r="A118" s="191"/>
      <c r="B118" s="192"/>
      <c r="C118" s="193" t="s">
        <v>111</v>
      </c>
      <c r="D118" s="194" t="s">
        <v>58</v>
      </c>
      <c r="E118" s="194" t="s">
        <v>54</v>
      </c>
      <c r="F118" s="194" t="s">
        <v>55</v>
      </c>
      <c r="G118" s="194" t="s">
        <v>112</v>
      </c>
      <c r="H118" s="194" t="s">
        <v>113</v>
      </c>
      <c r="I118" s="194" t="s">
        <v>114</v>
      </c>
      <c r="J118" s="194" t="s">
        <v>104</v>
      </c>
      <c r="K118" s="195" t="s">
        <v>115</v>
      </c>
      <c r="L118" s="196"/>
      <c r="M118" s="100" t="s">
        <v>1</v>
      </c>
      <c r="N118" s="101" t="s">
        <v>37</v>
      </c>
      <c r="O118" s="101" t="s">
        <v>116</v>
      </c>
      <c r="P118" s="101" t="s">
        <v>117</v>
      </c>
      <c r="Q118" s="101" t="s">
        <v>118</v>
      </c>
      <c r="R118" s="101" t="s">
        <v>119</v>
      </c>
      <c r="S118" s="101" t="s">
        <v>120</v>
      </c>
      <c r="T118" s="102" t="s">
        <v>121</v>
      </c>
      <c r="U118" s="191"/>
      <c r="V118" s="191"/>
      <c r="W118" s="191"/>
      <c r="X118" s="191"/>
      <c r="Y118" s="191"/>
      <c r="Z118" s="191"/>
      <c r="AA118" s="191"/>
      <c r="AB118" s="191"/>
      <c r="AC118" s="191"/>
      <c r="AD118" s="191"/>
      <c r="AE118" s="191"/>
    </row>
    <row r="119" s="2" customFormat="1" ht="22.8" customHeight="1">
      <c r="A119" s="38"/>
      <c r="B119" s="39"/>
      <c r="C119" s="107" t="s">
        <v>122</v>
      </c>
      <c r="D119" s="40"/>
      <c r="E119" s="40"/>
      <c r="F119" s="40"/>
      <c r="G119" s="40"/>
      <c r="H119" s="40"/>
      <c r="I119" s="40"/>
      <c r="J119" s="197">
        <f>BK119</f>
        <v>0</v>
      </c>
      <c r="K119" s="40"/>
      <c r="L119" s="44"/>
      <c r="M119" s="103"/>
      <c r="N119" s="198"/>
      <c r="O119" s="104"/>
      <c r="P119" s="199">
        <f>P120+P138</f>
        <v>0</v>
      </c>
      <c r="Q119" s="104"/>
      <c r="R119" s="199">
        <f>R120+R138</f>
        <v>0</v>
      </c>
      <c r="S119" s="104"/>
      <c r="T119" s="200">
        <f>T120+T138</f>
        <v>0</v>
      </c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T119" s="17" t="s">
        <v>72</v>
      </c>
      <c r="AU119" s="17" t="s">
        <v>106</v>
      </c>
      <c r="BK119" s="201">
        <f>BK120+BK138</f>
        <v>0</v>
      </c>
    </row>
    <row r="120" s="12" customFormat="1" ht="25.92" customHeight="1">
      <c r="A120" s="12"/>
      <c r="B120" s="202"/>
      <c r="C120" s="203"/>
      <c r="D120" s="204" t="s">
        <v>72</v>
      </c>
      <c r="E120" s="205" t="s">
        <v>123</v>
      </c>
      <c r="F120" s="205" t="s">
        <v>124</v>
      </c>
      <c r="G120" s="203"/>
      <c r="H120" s="203"/>
      <c r="I120" s="206"/>
      <c r="J120" s="207">
        <f>BK120</f>
        <v>0</v>
      </c>
      <c r="K120" s="203"/>
      <c r="L120" s="208"/>
      <c r="M120" s="209"/>
      <c r="N120" s="210"/>
      <c r="O120" s="210"/>
      <c r="P120" s="211">
        <f>SUM(P121:P137)</f>
        <v>0</v>
      </c>
      <c r="Q120" s="210"/>
      <c r="R120" s="211">
        <f>SUM(R121:R137)</f>
        <v>0</v>
      </c>
      <c r="S120" s="210"/>
      <c r="T120" s="212">
        <f>SUM(T121:T137)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13" t="s">
        <v>125</v>
      </c>
      <c r="AT120" s="214" t="s">
        <v>72</v>
      </c>
      <c r="AU120" s="214" t="s">
        <v>73</v>
      </c>
      <c r="AY120" s="213" t="s">
        <v>126</v>
      </c>
      <c r="BK120" s="215">
        <f>SUM(BK121:BK137)</f>
        <v>0</v>
      </c>
    </row>
    <row r="121" s="2" customFormat="1" ht="16.5" customHeight="1">
      <c r="A121" s="38"/>
      <c r="B121" s="39"/>
      <c r="C121" s="216" t="s">
        <v>81</v>
      </c>
      <c r="D121" s="216" t="s">
        <v>127</v>
      </c>
      <c r="E121" s="217" t="s">
        <v>128</v>
      </c>
      <c r="F121" s="218" t="s">
        <v>129</v>
      </c>
      <c r="G121" s="219" t="s">
        <v>130</v>
      </c>
      <c r="H121" s="220">
        <v>1</v>
      </c>
      <c r="I121" s="221"/>
      <c r="J121" s="222">
        <f>ROUND(I121*H121,2)</f>
        <v>0</v>
      </c>
      <c r="K121" s="218" t="s">
        <v>131</v>
      </c>
      <c r="L121" s="44"/>
      <c r="M121" s="223" t="s">
        <v>1</v>
      </c>
      <c r="N121" s="224" t="s">
        <v>38</v>
      </c>
      <c r="O121" s="91"/>
      <c r="P121" s="225">
        <f>O121*H121</f>
        <v>0</v>
      </c>
      <c r="Q121" s="225">
        <v>0</v>
      </c>
      <c r="R121" s="225">
        <f>Q121*H121</f>
        <v>0</v>
      </c>
      <c r="S121" s="225">
        <v>0</v>
      </c>
      <c r="T121" s="226">
        <f>S121*H121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R121" s="227" t="s">
        <v>132</v>
      </c>
      <c r="AT121" s="227" t="s">
        <v>127</v>
      </c>
      <c r="AU121" s="227" t="s">
        <v>81</v>
      </c>
      <c r="AY121" s="17" t="s">
        <v>126</v>
      </c>
      <c r="BE121" s="228">
        <f>IF(N121="základní",J121,0)</f>
        <v>0</v>
      </c>
      <c r="BF121" s="228">
        <f>IF(N121="snížená",J121,0)</f>
        <v>0</v>
      </c>
      <c r="BG121" s="228">
        <f>IF(N121="zákl. přenesená",J121,0)</f>
        <v>0</v>
      </c>
      <c r="BH121" s="228">
        <f>IF(N121="sníž. přenesená",J121,0)</f>
        <v>0</v>
      </c>
      <c r="BI121" s="228">
        <f>IF(N121="nulová",J121,0)</f>
        <v>0</v>
      </c>
      <c r="BJ121" s="17" t="s">
        <v>81</v>
      </c>
      <c r="BK121" s="228">
        <f>ROUND(I121*H121,2)</f>
        <v>0</v>
      </c>
      <c r="BL121" s="17" t="s">
        <v>132</v>
      </c>
      <c r="BM121" s="227" t="s">
        <v>83</v>
      </c>
    </row>
    <row r="122" s="2" customFormat="1" ht="16.5" customHeight="1">
      <c r="A122" s="38"/>
      <c r="B122" s="39"/>
      <c r="C122" s="216" t="s">
        <v>83</v>
      </c>
      <c r="D122" s="216" t="s">
        <v>127</v>
      </c>
      <c r="E122" s="217" t="s">
        <v>133</v>
      </c>
      <c r="F122" s="218" t="s">
        <v>134</v>
      </c>
      <c r="G122" s="219" t="s">
        <v>130</v>
      </c>
      <c r="H122" s="220">
        <v>1</v>
      </c>
      <c r="I122" s="221"/>
      <c r="J122" s="222">
        <f>ROUND(I122*H122,2)</f>
        <v>0</v>
      </c>
      <c r="K122" s="218" t="s">
        <v>1</v>
      </c>
      <c r="L122" s="44"/>
      <c r="M122" s="223" t="s">
        <v>1</v>
      </c>
      <c r="N122" s="224" t="s">
        <v>38</v>
      </c>
      <c r="O122" s="91"/>
      <c r="P122" s="225">
        <f>O122*H122</f>
        <v>0</v>
      </c>
      <c r="Q122" s="225">
        <v>0</v>
      </c>
      <c r="R122" s="225">
        <f>Q122*H122</f>
        <v>0</v>
      </c>
      <c r="S122" s="225">
        <v>0</v>
      </c>
      <c r="T122" s="226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227" t="s">
        <v>132</v>
      </c>
      <c r="AT122" s="227" t="s">
        <v>127</v>
      </c>
      <c r="AU122" s="227" t="s">
        <v>81</v>
      </c>
      <c r="AY122" s="17" t="s">
        <v>126</v>
      </c>
      <c r="BE122" s="228">
        <f>IF(N122="základní",J122,0)</f>
        <v>0</v>
      </c>
      <c r="BF122" s="228">
        <f>IF(N122="snížená",J122,0)</f>
        <v>0</v>
      </c>
      <c r="BG122" s="228">
        <f>IF(N122="zákl. přenesená",J122,0)</f>
        <v>0</v>
      </c>
      <c r="BH122" s="228">
        <f>IF(N122="sníž. přenesená",J122,0)</f>
        <v>0</v>
      </c>
      <c r="BI122" s="228">
        <f>IF(N122="nulová",J122,0)</f>
        <v>0</v>
      </c>
      <c r="BJ122" s="17" t="s">
        <v>81</v>
      </c>
      <c r="BK122" s="228">
        <f>ROUND(I122*H122,2)</f>
        <v>0</v>
      </c>
      <c r="BL122" s="17" t="s">
        <v>132</v>
      </c>
      <c r="BM122" s="227" t="s">
        <v>132</v>
      </c>
    </row>
    <row r="123" s="2" customFormat="1" ht="21.75" customHeight="1">
      <c r="A123" s="38"/>
      <c r="B123" s="39"/>
      <c r="C123" s="216" t="s">
        <v>135</v>
      </c>
      <c r="D123" s="216" t="s">
        <v>127</v>
      </c>
      <c r="E123" s="217" t="s">
        <v>136</v>
      </c>
      <c r="F123" s="218" t="s">
        <v>137</v>
      </c>
      <c r="G123" s="219" t="s">
        <v>130</v>
      </c>
      <c r="H123" s="220">
        <v>1</v>
      </c>
      <c r="I123" s="221"/>
      <c r="J123" s="222">
        <f>ROUND(I123*H123,2)</f>
        <v>0</v>
      </c>
      <c r="K123" s="218" t="s">
        <v>131</v>
      </c>
      <c r="L123" s="44"/>
      <c r="M123" s="223" t="s">
        <v>1</v>
      </c>
      <c r="N123" s="224" t="s">
        <v>38</v>
      </c>
      <c r="O123" s="91"/>
      <c r="P123" s="225">
        <f>O123*H123</f>
        <v>0</v>
      </c>
      <c r="Q123" s="225">
        <v>0</v>
      </c>
      <c r="R123" s="225">
        <f>Q123*H123</f>
        <v>0</v>
      </c>
      <c r="S123" s="225">
        <v>0</v>
      </c>
      <c r="T123" s="226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27" t="s">
        <v>132</v>
      </c>
      <c r="AT123" s="227" t="s">
        <v>127</v>
      </c>
      <c r="AU123" s="227" t="s">
        <v>81</v>
      </c>
      <c r="AY123" s="17" t="s">
        <v>126</v>
      </c>
      <c r="BE123" s="228">
        <f>IF(N123="základní",J123,0)</f>
        <v>0</v>
      </c>
      <c r="BF123" s="228">
        <f>IF(N123="snížená",J123,0)</f>
        <v>0</v>
      </c>
      <c r="BG123" s="228">
        <f>IF(N123="zákl. přenesená",J123,0)</f>
        <v>0</v>
      </c>
      <c r="BH123" s="228">
        <f>IF(N123="sníž. přenesená",J123,0)</f>
        <v>0</v>
      </c>
      <c r="BI123" s="228">
        <f>IF(N123="nulová",J123,0)</f>
        <v>0</v>
      </c>
      <c r="BJ123" s="17" t="s">
        <v>81</v>
      </c>
      <c r="BK123" s="228">
        <f>ROUND(I123*H123,2)</f>
        <v>0</v>
      </c>
      <c r="BL123" s="17" t="s">
        <v>132</v>
      </c>
      <c r="BM123" s="227" t="s">
        <v>138</v>
      </c>
    </row>
    <row r="124" s="2" customFormat="1" ht="16.5" customHeight="1">
      <c r="A124" s="38"/>
      <c r="B124" s="39"/>
      <c r="C124" s="216" t="s">
        <v>132</v>
      </c>
      <c r="D124" s="216" t="s">
        <v>127</v>
      </c>
      <c r="E124" s="217" t="s">
        <v>139</v>
      </c>
      <c r="F124" s="218" t="s">
        <v>140</v>
      </c>
      <c r="G124" s="219" t="s">
        <v>130</v>
      </c>
      <c r="H124" s="220">
        <v>1</v>
      </c>
      <c r="I124" s="221"/>
      <c r="J124" s="222">
        <f>ROUND(I124*H124,2)</f>
        <v>0</v>
      </c>
      <c r="K124" s="218" t="s">
        <v>131</v>
      </c>
      <c r="L124" s="44"/>
      <c r="M124" s="223" t="s">
        <v>1</v>
      </c>
      <c r="N124" s="224" t="s">
        <v>38</v>
      </c>
      <c r="O124" s="91"/>
      <c r="P124" s="225">
        <f>O124*H124</f>
        <v>0</v>
      </c>
      <c r="Q124" s="225">
        <v>0</v>
      </c>
      <c r="R124" s="225">
        <f>Q124*H124</f>
        <v>0</v>
      </c>
      <c r="S124" s="225">
        <v>0</v>
      </c>
      <c r="T124" s="226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27" t="s">
        <v>132</v>
      </c>
      <c r="AT124" s="227" t="s">
        <v>127</v>
      </c>
      <c r="AU124" s="227" t="s">
        <v>81</v>
      </c>
      <c r="AY124" s="17" t="s">
        <v>126</v>
      </c>
      <c r="BE124" s="228">
        <f>IF(N124="základní",J124,0)</f>
        <v>0</v>
      </c>
      <c r="BF124" s="228">
        <f>IF(N124="snížená",J124,0)</f>
        <v>0</v>
      </c>
      <c r="BG124" s="228">
        <f>IF(N124="zákl. přenesená",J124,0)</f>
        <v>0</v>
      </c>
      <c r="BH124" s="228">
        <f>IF(N124="sníž. přenesená",J124,0)</f>
        <v>0</v>
      </c>
      <c r="BI124" s="228">
        <f>IF(N124="nulová",J124,0)</f>
        <v>0</v>
      </c>
      <c r="BJ124" s="17" t="s">
        <v>81</v>
      </c>
      <c r="BK124" s="228">
        <f>ROUND(I124*H124,2)</f>
        <v>0</v>
      </c>
      <c r="BL124" s="17" t="s">
        <v>132</v>
      </c>
      <c r="BM124" s="227" t="s">
        <v>141</v>
      </c>
    </row>
    <row r="125" s="2" customFormat="1" ht="16.5" customHeight="1">
      <c r="A125" s="38"/>
      <c r="B125" s="39"/>
      <c r="C125" s="216" t="s">
        <v>125</v>
      </c>
      <c r="D125" s="216" t="s">
        <v>127</v>
      </c>
      <c r="E125" s="217" t="s">
        <v>142</v>
      </c>
      <c r="F125" s="218" t="s">
        <v>143</v>
      </c>
      <c r="G125" s="219" t="s">
        <v>130</v>
      </c>
      <c r="H125" s="220">
        <v>1</v>
      </c>
      <c r="I125" s="221"/>
      <c r="J125" s="222">
        <f>ROUND(I125*H125,2)</f>
        <v>0</v>
      </c>
      <c r="K125" s="218" t="s">
        <v>131</v>
      </c>
      <c r="L125" s="44"/>
      <c r="M125" s="223" t="s">
        <v>1</v>
      </c>
      <c r="N125" s="224" t="s">
        <v>38</v>
      </c>
      <c r="O125" s="91"/>
      <c r="P125" s="225">
        <f>O125*H125</f>
        <v>0</v>
      </c>
      <c r="Q125" s="225">
        <v>0</v>
      </c>
      <c r="R125" s="225">
        <f>Q125*H125</f>
        <v>0</v>
      </c>
      <c r="S125" s="225">
        <v>0</v>
      </c>
      <c r="T125" s="226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27" t="s">
        <v>132</v>
      </c>
      <c r="AT125" s="227" t="s">
        <v>127</v>
      </c>
      <c r="AU125" s="227" t="s">
        <v>81</v>
      </c>
      <c r="AY125" s="17" t="s">
        <v>126</v>
      </c>
      <c r="BE125" s="228">
        <f>IF(N125="základní",J125,0)</f>
        <v>0</v>
      </c>
      <c r="BF125" s="228">
        <f>IF(N125="snížená",J125,0)</f>
        <v>0</v>
      </c>
      <c r="BG125" s="228">
        <f>IF(N125="zákl. přenesená",J125,0)</f>
        <v>0</v>
      </c>
      <c r="BH125" s="228">
        <f>IF(N125="sníž. přenesená",J125,0)</f>
        <v>0</v>
      </c>
      <c r="BI125" s="228">
        <f>IF(N125="nulová",J125,0)</f>
        <v>0</v>
      </c>
      <c r="BJ125" s="17" t="s">
        <v>81</v>
      </c>
      <c r="BK125" s="228">
        <f>ROUND(I125*H125,2)</f>
        <v>0</v>
      </c>
      <c r="BL125" s="17" t="s">
        <v>132</v>
      </c>
      <c r="BM125" s="227" t="s">
        <v>144</v>
      </c>
    </row>
    <row r="126" s="2" customFormat="1" ht="16.5" customHeight="1">
      <c r="A126" s="38"/>
      <c r="B126" s="39"/>
      <c r="C126" s="216" t="s">
        <v>138</v>
      </c>
      <c r="D126" s="216" t="s">
        <v>127</v>
      </c>
      <c r="E126" s="217" t="s">
        <v>145</v>
      </c>
      <c r="F126" s="218" t="s">
        <v>146</v>
      </c>
      <c r="G126" s="219" t="s">
        <v>130</v>
      </c>
      <c r="H126" s="220">
        <v>1</v>
      </c>
      <c r="I126" s="221"/>
      <c r="J126" s="222">
        <f>ROUND(I126*H126,2)</f>
        <v>0</v>
      </c>
      <c r="K126" s="218" t="s">
        <v>131</v>
      </c>
      <c r="L126" s="44"/>
      <c r="M126" s="223" t="s">
        <v>1</v>
      </c>
      <c r="N126" s="224" t="s">
        <v>38</v>
      </c>
      <c r="O126" s="91"/>
      <c r="P126" s="225">
        <f>O126*H126</f>
        <v>0</v>
      </c>
      <c r="Q126" s="225">
        <v>0</v>
      </c>
      <c r="R126" s="225">
        <f>Q126*H126</f>
        <v>0</v>
      </c>
      <c r="S126" s="225">
        <v>0</v>
      </c>
      <c r="T126" s="226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27" t="s">
        <v>132</v>
      </c>
      <c r="AT126" s="227" t="s">
        <v>127</v>
      </c>
      <c r="AU126" s="227" t="s">
        <v>81</v>
      </c>
      <c r="AY126" s="17" t="s">
        <v>126</v>
      </c>
      <c r="BE126" s="228">
        <f>IF(N126="základní",J126,0)</f>
        <v>0</v>
      </c>
      <c r="BF126" s="228">
        <f>IF(N126="snížená",J126,0)</f>
        <v>0</v>
      </c>
      <c r="BG126" s="228">
        <f>IF(N126="zákl. přenesená",J126,0)</f>
        <v>0</v>
      </c>
      <c r="BH126" s="228">
        <f>IF(N126="sníž. přenesená",J126,0)</f>
        <v>0</v>
      </c>
      <c r="BI126" s="228">
        <f>IF(N126="nulová",J126,0)</f>
        <v>0</v>
      </c>
      <c r="BJ126" s="17" t="s">
        <v>81</v>
      </c>
      <c r="BK126" s="228">
        <f>ROUND(I126*H126,2)</f>
        <v>0</v>
      </c>
      <c r="BL126" s="17" t="s">
        <v>132</v>
      </c>
      <c r="BM126" s="227" t="s">
        <v>147</v>
      </c>
    </row>
    <row r="127" s="2" customFormat="1" ht="16.5" customHeight="1">
      <c r="A127" s="38"/>
      <c r="B127" s="39"/>
      <c r="C127" s="216" t="s">
        <v>148</v>
      </c>
      <c r="D127" s="216" t="s">
        <v>127</v>
      </c>
      <c r="E127" s="217" t="s">
        <v>149</v>
      </c>
      <c r="F127" s="218" t="s">
        <v>150</v>
      </c>
      <c r="G127" s="219" t="s">
        <v>130</v>
      </c>
      <c r="H127" s="220">
        <v>1</v>
      </c>
      <c r="I127" s="221"/>
      <c r="J127" s="222">
        <f>ROUND(I127*H127,2)</f>
        <v>0</v>
      </c>
      <c r="K127" s="218" t="s">
        <v>131</v>
      </c>
      <c r="L127" s="44"/>
      <c r="M127" s="223" t="s">
        <v>1</v>
      </c>
      <c r="N127" s="224" t="s">
        <v>38</v>
      </c>
      <c r="O127" s="91"/>
      <c r="P127" s="225">
        <f>O127*H127</f>
        <v>0</v>
      </c>
      <c r="Q127" s="225">
        <v>0</v>
      </c>
      <c r="R127" s="225">
        <f>Q127*H127</f>
        <v>0</v>
      </c>
      <c r="S127" s="225">
        <v>0</v>
      </c>
      <c r="T127" s="226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27" t="s">
        <v>132</v>
      </c>
      <c r="AT127" s="227" t="s">
        <v>127</v>
      </c>
      <c r="AU127" s="227" t="s">
        <v>81</v>
      </c>
      <c r="AY127" s="17" t="s">
        <v>126</v>
      </c>
      <c r="BE127" s="228">
        <f>IF(N127="základní",J127,0)</f>
        <v>0</v>
      </c>
      <c r="BF127" s="228">
        <f>IF(N127="snížená",J127,0)</f>
        <v>0</v>
      </c>
      <c r="BG127" s="228">
        <f>IF(N127="zákl. přenesená",J127,0)</f>
        <v>0</v>
      </c>
      <c r="BH127" s="228">
        <f>IF(N127="sníž. přenesená",J127,0)</f>
        <v>0</v>
      </c>
      <c r="BI127" s="228">
        <f>IF(N127="nulová",J127,0)</f>
        <v>0</v>
      </c>
      <c r="BJ127" s="17" t="s">
        <v>81</v>
      </c>
      <c r="BK127" s="228">
        <f>ROUND(I127*H127,2)</f>
        <v>0</v>
      </c>
      <c r="BL127" s="17" t="s">
        <v>132</v>
      </c>
      <c r="BM127" s="227" t="s">
        <v>151</v>
      </c>
    </row>
    <row r="128" s="2" customFormat="1" ht="16.5" customHeight="1">
      <c r="A128" s="38"/>
      <c r="B128" s="39"/>
      <c r="C128" s="216" t="s">
        <v>141</v>
      </c>
      <c r="D128" s="216" t="s">
        <v>127</v>
      </c>
      <c r="E128" s="217" t="s">
        <v>152</v>
      </c>
      <c r="F128" s="218" t="s">
        <v>153</v>
      </c>
      <c r="G128" s="219" t="s">
        <v>130</v>
      </c>
      <c r="H128" s="220">
        <v>1</v>
      </c>
      <c r="I128" s="221"/>
      <c r="J128" s="222">
        <f>ROUND(I128*H128,2)</f>
        <v>0</v>
      </c>
      <c r="K128" s="218" t="s">
        <v>131</v>
      </c>
      <c r="L128" s="44"/>
      <c r="M128" s="223" t="s">
        <v>1</v>
      </c>
      <c r="N128" s="224" t="s">
        <v>38</v>
      </c>
      <c r="O128" s="91"/>
      <c r="P128" s="225">
        <f>O128*H128</f>
        <v>0</v>
      </c>
      <c r="Q128" s="225">
        <v>0</v>
      </c>
      <c r="R128" s="225">
        <f>Q128*H128</f>
        <v>0</v>
      </c>
      <c r="S128" s="225">
        <v>0</v>
      </c>
      <c r="T128" s="226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27" t="s">
        <v>132</v>
      </c>
      <c r="AT128" s="227" t="s">
        <v>127</v>
      </c>
      <c r="AU128" s="227" t="s">
        <v>81</v>
      </c>
      <c r="AY128" s="17" t="s">
        <v>126</v>
      </c>
      <c r="BE128" s="228">
        <f>IF(N128="základní",J128,0)</f>
        <v>0</v>
      </c>
      <c r="BF128" s="228">
        <f>IF(N128="snížená",J128,0)</f>
        <v>0</v>
      </c>
      <c r="BG128" s="228">
        <f>IF(N128="zákl. přenesená",J128,0)</f>
        <v>0</v>
      </c>
      <c r="BH128" s="228">
        <f>IF(N128="sníž. přenesená",J128,0)</f>
        <v>0</v>
      </c>
      <c r="BI128" s="228">
        <f>IF(N128="nulová",J128,0)</f>
        <v>0</v>
      </c>
      <c r="BJ128" s="17" t="s">
        <v>81</v>
      </c>
      <c r="BK128" s="228">
        <f>ROUND(I128*H128,2)</f>
        <v>0</v>
      </c>
      <c r="BL128" s="17" t="s">
        <v>132</v>
      </c>
      <c r="BM128" s="227" t="s">
        <v>154</v>
      </c>
    </row>
    <row r="129" s="2" customFormat="1" ht="16.5" customHeight="1">
      <c r="A129" s="38"/>
      <c r="B129" s="39"/>
      <c r="C129" s="216" t="s">
        <v>155</v>
      </c>
      <c r="D129" s="216" t="s">
        <v>127</v>
      </c>
      <c r="E129" s="217" t="s">
        <v>156</v>
      </c>
      <c r="F129" s="218" t="s">
        <v>157</v>
      </c>
      <c r="G129" s="219" t="s">
        <v>130</v>
      </c>
      <c r="H129" s="220">
        <v>1</v>
      </c>
      <c r="I129" s="221"/>
      <c r="J129" s="222">
        <f>ROUND(I129*H129,2)</f>
        <v>0</v>
      </c>
      <c r="K129" s="218" t="s">
        <v>131</v>
      </c>
      <c r="L129" s="44"/>
      <c r="M129" s="223" t="s">
        <v>1</v>
      </c>
      <c r="N129" s="224" t="s">
        <v>38</v>
      </c>
      <c r="O129" s="91"/>
      <c r="P129" s="225">
        <f>O129*H129</f>
        <v>0</v>
      </c>
      <c r="Q129" s="225">
        <v>0</v>
      </c>
      <c r="R129" s="225">
        <f>Q129*H129</f>
        <v>0</v>
      </c>
      <c r="S129" s="225">
        <v>0</v>
      </c>
      <c r="T129" s="226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27" t="s">
        <v>132</v>
      </c>
      <c r="AT129" s="227" t="s">
        <v>127</v>
      </c>
      <c r="AU129" s="227" t="s">
        <v>81</v>
      </c>
      <c r="AY129" s="17" t="s">
        <v>126</v>
      </c>
      <c r="BE129" s="228">
        <f>IF(N129="základní",J129,0)</f>
        <v>0</v>
      </c>
      <c r="BF129" s="228">
        <f>IF(N129="snížená",J129,0)</f>
        <v>0</v>
      </c>
      <c r="BG129" s="228">
        <f>IF(N129="zákl. přenesená",J129,0)</f>
        <v>0</v>
      </c>
      <c r="BH129" s="228">
        <f>IF(N129="sníž. přenesená",J129,0)</f>
        <v>0</v>
      </c>
      <c r="BI129" s="228">
        <f>IF(N129="nulová",J129,0)</f>
        <v>0</v>
      </c>
      <c r="BJ129" s="17" t="s">
        <v>81</v>
      </c>
      <c r="BK129" s="228">
        <f>ROUND(I129*H129,2)</f>
        <v>0</v>
      </c>
      <c r="BL129" s="17" t="s">
        <v>132</v>
      </c>
      <c r="BM129" s="227" t="s">
        <v>158</v>
      </c>
    </row>
    <row r="130" s="2" customFormat="1" ht="21.75" customHeight="1">
      <c r="A130" s="38"/>
      <c r="B130" s="39"/>
      <c r="C130" s="216" t="s">
        <v>144</v>
      </c>
      <c r="D130" s="216" t="s">
        <v>127</v>
      </c>
      <c r="E130" s="217" t="s">
        <v>159</v>
      </c>
      <c r="F130" s="218" t="s">
        <v>160</v>
      </c>
      <c r="G130" s="219" t="s">
        <v>130</v>
      </c>
      <c r="H130" s="220">
        <v>1</v>
      </c>
      <c r="I130" s="221"/>
      <c r="J130" s="222">
        <f>ROUND(I130*H130,2)</f>
        <v>0</v>
      </c>
      <c r="K130" s="218" t="s">
        <v>1</v>
      </c>
      <c r="L130" s="44"/>
      <c r="M130" s="223" t="s">
        <v>1</v>
      </c>
      <c r="N130" s="224" t="s">
        <v>38</v>
      </c>
      <c r="O130" s="91"/>
      <c r="P130" s="225">
        <f>O130*H130</f>
        <v>0</v>
      </c>
      <c r="Q130" s="225">
        <v>0</v>
      </c>
      <c r="R130" s="225">
        <f>Q130*H130</f>
        <v>0</v>
      </c>
      <c r="S130" s="225">
        <v>0</v>
      </c>
      <c r="T130" s="226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27" t="s">
        <v>132</v>
      </c>
      <c r="AT130" s="227" t="s">
        <v>127</v>
      </c>
      <c r="AU130" s="227" t="s">
        <v>81</v>
      </c>
      <c r="AY130" s="17" t="s">
        <v>126</v>
      </c>
      <c r="BE130" s="228">
        <f>IF(N130="základní",J130,0)</f>
        <v>0</v>
      </c>
      <c r="BF130" s="228">
        <f>IF(N130="snížená",J130,0)</f>
        <v>0</v>
      </c>
      <c r="BG130" s="228">
        <f>IF(N130="zákl. přenesená",J130,0)</f>
        <v>0</v>
      </c>
      <c r="BH130" s="228">
        <f>IF(N130="sníž. přenesená",J130,0)</f>
        <v>0</v>
      </c>
      <c r="BI130" s="228">
        <f>IF(N130="nulová",J130,0)</f>
        <v>0</v>
      </c>
      <c r="BJ130" s="17" t="s">
        <v>81</v>
      </c>
      <c r="BK130" s="228">
        <f>ROUND(I130*H130,2)</f>
        <v>0</v>
      </c>
      <c r="BL130" s="17" t="s">
        <v>132</v>
      </c>
      <c r="BM130" s="227" t="s">
        <v>161</v>
      </c>
    </row>
    <row r="131" s="2" customFormat="1" ht="24.15" customHeight="1">
      <c r="A131" s="38"/>
      <c r="B131" s="39"/>
      <c r="C131" s="216" t="s">
        <v>162</v>
      </c>
      <c r="D131" s="216" t="s">
        <v>127</v>
      </c>
      <c r="E131" s="217" t="s">
        <v>163</v>
      </c>
      <c r="F131" s="218" t="s">
        <v>164</v>
      </c>
      <c r="G131" s="219" t="s">
        <v>130</v>
      </c>
      <c r="H131" s="220">
        <v>1</v>
      </c>
      <c r="I131" s="221"/>
      <c r="J131" s="222">
        <f>ROUND(I131*H131,2)</f>
        <v>0</v>
      </c>
      <c r="K131" s="218" t="s">
        <v>1</v>
      </c>
      <c r="L131" s="44"/>
      <c r="M131" s="223" t="s">
        <v>1</v>
      </c>
      <c r="N131" s="224" t="s">
        <v>38</v>
      </c>
      <c r="O131" s="91"/>
      <c r="P131" s="225">
        <f>O131*H131</f>
        <v>0</v>
      </c>
      <c r="Q131" s="225">
        <v>0</v>
      </c>
      <c r="R131" s="225">
        <f>Q131*H131</f>
        <v>0</v>
      </c>
      <c r="S131" s="225">
        <v>0</v>
      </c>
      <c r="T131" s="226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27" t="s">
        <v>132</v>
      </c>
      <c r="AT131" s="227" t="s">
        <v>127</v>
      </c>
      <c r="AU131" s="227" t="s">
        <v>81</v>
      </c>
      <c r="AY131" s="17" t="s">
        <v>126</v>
      </c>
      <c r="BE131" s="228">
        <f>IF(N131="základní",J131,0)</f>
        <v>0</v>
      </c>
      <c r="BF131" s="228">
        <f>IF(N131="snížená",J131,0)</f>
        <v>0</v>
      </c>
      <c r="BG131" s="228">
        <f>IF(N131="zákl. přenesená",J131,0)</f>
        <v>0</v>
      </c>
      <c r="BH131" s="228">
        <f>IF(N131="sníž. přenesená",J131,0)</f>
        <v>0</v>
      </c>
      <c r="BI131" s="228">
        <f>IF(N131="nulová",J131,0)</f>
        <v>0</v>
      </c>
      <c r="BJ131" s="17" t="s">
        <v>81</v>
      </c>
      <c r="BK131" s="228">
        <f>ROUND(I131*H131,2)</f>
        <v>0</v>
      </c>
      <c r="BL131" s="17" t="s">
        <v>132</v>
      </c>
      <c r="BM131" s="227" t="s">
        <v>165</v>
      </c>
    </row>
    <row r="132" s="2" customFormat="1" ht="37.8" customHeight="1">
      <c r="A132" s="38"/>
      <c r="B132" s="39"/>
      <c r="C132" s="216" t="s">
        <v>147</v>
      </c>
      <c r="D132" s="216" t="s">
        <v>127</v>
      </c>
      <c r="E132" s="217" t="s">
        <v>166</v>
      </c>
      <c r="F132" s="218" t="s">
        <v>167</v>
      </c>
      <c r="G132" s="219" t="s">
        <v>130</v>
      </c>
      <c r="H132" s="220">
        <v>1</v>
      </c>
      <c r="I132" s="221"/>
      <c r="J132" s="222">
        <f>ROUND(I132*H132,2)</f>
        <v>0</v>
      </c>
      <c r="K132" s="218" t="s">
        <v>1</v>
      </c>
      <c r="L132" s="44"/>
      <c r="M132" s="223" t="s">
        <v>1</v>
      </c>
      <c r="N132" s="224" t="s">
        <v>38</v>
      </c>
      <c r="O132" s="91"/>
      <c r="P132" s="225">
        <f>O132*H132</f>
        <v>0</v>
      </c>
      <c r="Q132" s="225">
        <v>0</v>
      </c>
      <c r="R132" s="225">
        <f>Q132*H132</f>
        <v>0</v>
      </c>
      <c r="S132" s="225">
        <v>0</v>
      </c>
      <c r="T132" s="226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27" t="s">
        <v>132</v>
      </c>
      <c r="AT132" s="227" t="s">
        <v>127</v>
      </c>
      <c r="AU132" s="227" t="s">
        <v>81</v>
      </c>
      <c r="AY132" s="17" t="s">
        <v>126</v>
      </c>
      <c r="BE132" s="228">
        <f>IF(N132="základní",J132,0)</f>
        <v>0</v>
      </c>
      <c r="BF132" s="228">
        <f>IF(N132="snížená",J132,0)</f>
        <v>0</v>
      </c>
      <c r="BG132" s="228">
        <f>IF(N132="zákl. přenesená",J132,0)</f>
        <v>0</v>
      </c>
      <c r="BH132" s="228">
        <f>IF(N132="sníž. přenesená",J132,0)</f>
        <v>0</v>
      </c>
      <c r="BI132" s="228">
        <f>IF(N132="nulová",J132,0)</f>
        <v>0</v>
      </c>
      <c r="BJ132" s="17" t="s">
        <v>81</v>
      </c>
      <c r="BK132" s="228">
        <f>ROUND(I132*H132,2)</f>
        <v>0</v>
      </c>
      <c r="BL132" s="17" t="s">
        <v>132</v>
      </c>
      <c r="BM132" s="227" t="s">
        <v>168</v>
      </c>
    </row>
    <row r="133" s="2" customFormat="1" ht="24.15" customHeight="1">
      <c r="A133" s="38"/>
      <c r="B133" s="39"/>
      <c r="C133" s="216" t="s">
        <v>169</v>
      </c>
      <c r="D133" s="216" t="s">
        <v>127</v>
      </c>
      <c r="E133" s="217" t="s">
        <v>170</v>
      </c>
      <c r="F133" s="218" t="s">
        <v>171</v>
      </c>
      <c r="G133" s="219" t="s">
        <v>130</v>
      </c>
      <c r="H133" s="220">
        <v>1</v>
      </c>
      <c r="I133" s="221"/>
      <c r="J133" s="222">
        <f>ROUND(I133*H133,2)</f>
        <v>0</v>
      </c>
      <c r="K133" s="218" t="s">
        <v>1</v>
      </c>
      <c r="L133" s="44"/>
      <c r="M133" s="223" t="s">
        <v>1</v>
      </c>
      <c r="N133" s="224" t="s">
        <v>38</v>
      </c>
      <c r="O133" s="91"/>
      <c r="P133" s="225">
        <f>O133*H133</f>
        <v>0</v>
      </c>
      <c r="Q133" s="225">
        <v>0</v>
      </c>
      <c r="R133" s="225">
        <f>Q133*H133</f>
        <v>0</v>
      </c>
      <c r="S133" s="225">
        <v>0</v>
      </c>
      <c r="T133" s="226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27" t="s">
        <v>132</v>
      </c>
      <c r="AT133" s="227" t="s">
        <v>127</v>
      </c>
      <c r="AU133" s="227" t="s">
        <v>81</v>
      </c>
      <c r="AY133" s="17" t="s">
        <v>126</v>
      </c>
      <c r="BE133" s="228">
        <f>IF(N133="základní",J133,0)</f>
        <v>0</v>
      </c>
      <c r="BF133" s="228">
        <f>IF(N133="snížená",J133,0)</f>
        <v>0</v>
      </c>
      <c r="BG133" s="228">
        <f>IF(N133="zákl. přenesená",J133,0)</f>
        <v>0</v>
      </c>
      <c r="BH133" s="228">
        <f>IF(N133="sníž. přenesená",J133,0)</f>
        <v>0</v>
      </c>
      <c r="BI133" s="228">
        <f>IF(N133="nulová",J133,0)</f>
        <v>0</v>
      </c>
      <c r="BJ133" s="17" t="s">
        <v>81</v>
      </c>
      <c r="BK133" s="228">
        <f>ROUND(I133*H133,2)</f>
        <v>0</v>
      </c>
      <c r="BL133" s="17" t="s">
        <v>132</v>
      </c>
      <c r="BM133" s="227" t="s">
        <v>172</v>
      </c>
    </row>
    <row r="134" s="2" customFormat="1" ht="24.15" customHeight="1">
      <c r="A134" s="38"/>
      <c r="B134" s="39"/>
      <c r="C134" s="216" t="s">
        <v>151</v>
      </c>
      <c r="D134" s="216" t="s">
        <v>127</v>
      </c>
      <c r="E134" s="217" t="s">
        <v>173</v>
      </c>
      <c r="F134" s="218" t="s">
        <v>174</v>
      </c>
      <c r="G134" s="219" t="s">
        <v>130</v>
      </c>
      <c r="H134" s="220">
        <v>1</v>
      </c>
      <c r="I134" s="221"/>
      <c r="J134" s="222">
        <f>ROUND(I134*H134,2)</f>
        <v>0</v>
      </c>
      <c r="K134" s="218" t="s">
        <v>131</v>
      </c>
      <c r="L134" s="44"/>
      <c r="M134" s="223" t="s">
        <v>1</v>
      </c>
      <c r="N134" s="224" t="s">
        <v>38</v>
      </c>
      <c r="O134" s="91"/>
      <c r="P134" s="225">
        <f>O134*H134</f>
        <v>0</v>
      </c>
      <c r="Q134" s="225">
        <v>0</v>
      </c>
      <c r="R134" s="225">
        <f>Q134*H134</f>
        <v>0</v>
      </c>
      <c r="S134" s="225">
        <v>0</v>
      </c>
      <c r="T134" s="226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27" t="s">
        <v>132</v>
      </c>
      <c r="AT134" s="227" t="s">
        <v>127</v>
      </c>
      <c r="AU134" s="227" t="s">
        <v>81</v>
      </c>
      <c r="AY134" s="17" t="s">
        <v>126</v>
      </c>
      <c r="BE134" s="228">
        <f>IF(N134="základní",J134,0)</f>
        <v>0</v>
      </c>
      <c r="BF134" s="228">
        <f>IF(N134="snížená",J134,0)</f>
        <v>0</v>
      </c>
      <c r="BG134" s="228">
        <f>IF(N134="zákl. přenesená",J134,0)</f>
        <v>0</v>
      </c>
      <c r="BH134" s="228">
        <f>IF(N134="sníž. přenesená",J134,0)</f>
        <v>0</v>
      </c>
      <c r="BI134" s="228">
        <f>IF(N134="nulová",J134,0)</f>
        <v>0</v>
      </c>
      <c r="BJ134" s="17" t="s">
        <v>81</v>
      </c>
      <c r="BK134" s="228">
        <f>ROUND(I134*H134,2)</f>
        <v>0</v>
      </c>
      <c r="BL134" s="17" t="s">
        <v>132</v>
      </c>
      <c r="BM134" s="227" t="s">
        <v>175</v>
      </c>
    </row>
    <row r="135" s="2" customFormat="1" ht="33" customHeight="1">
      <c r="A135" s="38"/>
      <c r="B135" s="39"/>
      <c r="C135" s="216" t="s">
        <v>8</v>
      </c>
      <c r="D135" s="216" t="s">
        <v>127</v>
      </c>
      <c r="E135" s="217" t="s">
        <v>176</v>
      </c>
      <c r="F135" s="218" t="s">
        <v>177</v>
      </c>
      <c r="G135" s="219" t="s">
        <v>130</v>
      </c>
      <c r="H135" s="220">
        <v>1</v>
      </c>
      <c r="I135" s="221"/>
      <c r="J135" s="222">
        <f>ROUND(I135*H135,2)</f>
        <v>0</v>
      </c>
      <c r="K135" s="218" t="s">
        <v>1</v>
      </c>
      <c r="L135" s="44"/>
      <c r="M135" s="223" t="s">
        <v>1</v>
      </c>
      <c r="N135" s="224" t="s">
        <v>38</v>
      </c>
      <c r="O135" s="91"/>
      <c r="P135" s="225">
        <f>O135*H135</f>
        <v>0</v>
      </c>
      <c r="Q135" s="225">
        <v>0</v>
      </c>
      <c r="R135" s="225">
        <f>Q135*H135</f>
        <v>0</v>
      </c>
      <c r="S135" s="225">
        <v>0</v>
      </c>
      <c r="T135" s="226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27" t="s">
        <v>132</v>
      </c>
      <c r="AT135" s="227" t="s">
        <v>127</v>
      </c>
      <c r="AU135" s="227" t="s">
        <v>81</v>
      </c>
      <c r="AY135" s="17" t="s">
        <v>126</v>
      </c>
      <c r="BE135" s="228">
        <f>IF(N135="základní",J135,0)</f>
        <v>0</v>
      </c>
      <c r="BF135" s="228">
        <f>IF(N135="snížená",J135,0)</f>
        <v>0</v>
      </c>
      <c r="BG135" s="228">
        <f>IF(N135="zákl. přenesená",J135,0)</f>
        <v>0</v>
      </c>
      <c r="BH135" s="228">
        <f>IF(N135="sníž. přenesená",J135,0)</f>
        <v>0</v>
      </c>
      <c r="BI135" s="228">
        <f>IF(N135="nulová",J135,0)</f>
        <v>0</v>
      </c>
      <c r="BJ135" s="17" t="s">
        <v>81</v>
      </c>
      <c r="BK135" s="228">
        <f>ROUND(I135*H135,2)</f>
        <v>0</v>
      </c>
      <c r="BL135" s="17" t="s">
        <v>132</v>
      </c>
      <c r="BM135" s="227" t="s">
        <v>178</v>
      </c>
    </row>
    <row r="136" s="2" customFormat="1" ht="55.5" customHeight="1">
      <c r="A136" s="38"/>
      <c r="B136" s="39"/>
      <c r="C136" s="216" t="s">
        <v>154</v>
      </c>
      <c r="D136" s="216" t="s">
        <v>127</v>
      </c>
      <c r="E136" s="217" t="s">
        <v>179</v>
      </c>
      <c r="F136" s="218" t="s">
        <v>180</v>
      </c>
      <c r="G136" s="219" t="s">
        <v>130</v>
      </c>
      <c r="H136" s="220">
        <v>1</v>
      </c>
      <c r="I136" s="221"/>
      <c r="J136" s="222">
        <f>ROUND(I136*H136,2)</f>
        <v>0</v>
      </c>
      <c r="K136" s="218" t="s">
        <v>1</v>
      </c>
      <c r="L136" s="44"/>
      <c r="M136" s="223" t="s">
        <v>1</v>
      </c>
      <c r="N136" s="224" t="s">
        <v>38</v>
      </c>
      <c r="O136" s="91"/>
      <c r="P136" s="225">
        <f>O136*H136</f>
        <v>0</v>
      </c>
      <c r="Q136" s="225">
        <v>0</v>
      </c>
      <c r="R136" s="225">
        <f>Q136*H136</f>
        <v>0</v>
      </c>
      <c r="S136" s="225">
        <v>0</v>
      </c>
      <c r="T136" s="226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27" t="s">
        <v>132</v>
      </c>
      <c r="AT136" s="227" t="s">
        <v>127</v>
      </c>
      <c r="AU136" s="227" t="s">
        <v>81</v>
      </c>
      <c r="AY136" s="17" t="s">
        <v>126</v>
      </c>
      <c r="BE136" s="228">
        <f>IF(N136="základní",J136,0)</f>
        <v>0</v>
      </c>
      <c r="BF136" s="228">
        <f>IF(N136="snížená",J136,0)</f>
        <v>0</v>
      </c>
      <c r="BG136" s="228">
        <f>IF(N136="zákl. přenesená",J136,0)</f>
        <v>0</v>
      </c>
      <c r="BH136" s="228">
        <f>IF(N136="sníž. přenesená",J136,0)</f>
        <v>0</v>
      </c>
      <c r="BI136" s="228">
        <f>IF(N136="nulová",J136,0)</f>
        <v>0</v>
      </c>
      <c r="BJ136" s="17" t="s">
        <v>81</v>
      </c>
      <c r="BK136" s="228">
        <f>ROUND(I136*H136,2)</f>
        <v>0</v>
      </c>
      <c r="BL136" s="17" t="s">
        <v>132</v>
      </c>
      <c r="BM136" s="227" t="s">
        <v>181</v>
      </c>
    </row>
    <row r="137" s="2" customFormat="1" ht="33" customHeight="1">
      <c r="A137" s="38"/>
      <c r="B137" s="39"/>
      <c r="C137" s="216" t="s">
        <v>182</v>
      </c>
      <c r="D137" s="216" t="s">
        <v>127</v>
      </c>
      <c r="E137" s="217" t="s">
        <v>183</v>
      </c>
      <c r="F137" s="218" t="s">
        <v>184</v>
      </c>
      <c r="G137" s="219" t="s">
        <v>130</v>
      </c>
      <c r="H137" s="220">
        <v>1</v>
      </c>
      <c r="I137" s="221"/>
      <c r="J137" s="222">
        <f>ROUND(I137*H137,2)</f>
        <v>0</v>
      </c>
      <c r="K137" s="218" t="s">
        <v>1</v>
      </c>
      <c r="L137" s="44"/>
      <c r="M137" s="223" t="s">
        <v>1</v>
      </c>
      <c r="N137" s="224" t="s">
        <v>38</v>
      </c>
      <c r="O137" s="91"/>
      <c r="P137" s="225">
        <f>O137*H137</f>
        <v>0</v>
      </c>
      <c r="Q137" s="225">
        <v>0</v>
      </c>
      <c r="R137" s="225">
        <f>Q137*H137</f>
        <v>0</v>
      </c>
      <c r="S137" s="225">
        <v>0</v>
      </c>
      <c r="T137" s="226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27" t="s">
        <v>132</v>
      </c>
      <c r="AT137" s="227" t="s">
        <v>127</v>
      </c>
      <c r="AU137" s="227" t="s">
        <v>81</v>
      </c>
      <c r="AY137" s="17" t="s">
        <v>126</v>
      </c>
      <c r="BE137" s="228">
        <f>IF(N137="základní",J137,0)</f>
        <v>0</v>
      </c>
      <c r="BF137" s="228">
        <f>IF(N137="snížená",J137,0)</f>
        <v>0</v>
      </c>
      <c r="BG137" s="228">
        <f>IF(N137="zákl. přenesená",J137,0)</f>
        <v>0</v>
      </c>
      <c r="BH137" s="228">
        <f>IF(N137="sníž. přenesená",J137,0)</f>
        <v>0</v>
      </c>
      <c r="BI137" s="228">
        <f>IF(N137="nulová",J137,0)</f>
        <v>0</v>
      </c>
      <c r="BJ137" s="17" t="s">
        <v>81</v>
      </c>
      <c r="BK137" s="228">
        <f>ROUND(I137*H137,2)</f>
        <v>0</v>
      </c>
      <c r="BL137" s="17" t="s">
        <v>132</v>
      </c>
      <c r="BM137" s="227" t="s">
        <v>185</v>
      </c>
    </row>
    <row r="138" s="12" customFormat="1" ht="25.92" customHeight="1">
      <c r="A138" s="12"/>
      <c r="B138" s="202"/>
      <c r="C138" s="203"/>
      <c r="D138" s="204" t="s">
        <v>72</v>
      </c>
      <c r="E138" s="205" t="s">
        <v>186</v>
      </c>
      <c r="F138" s="205" t="s">
        <v>187</v>
      </c>
      <c r="G138" s="203"/>
      <c r="H138" s="203"/>
      <c r="I138" s="206"/>
      <c r="J138" s="207">
        <f>BK138</f>
        <v>0</v>
      </c>
      <c r="K138" s="203"/>
      <c r="L138" s="208"/>
      <c r="M138" s="209"/>
      <c r="N138" s="210"/>
      <c r="O138" s="210"/>
      <c r="P138" s="211">
        <f>P139</f>
        <v>0</v>
      </c>
      <c r="Q138" s="210"/>
      <c r="R138" s="211">
        <f>R139</f>
        <v>0</v>
      </c>
      <c r="S138" s="210"/>
      <c r="T138" s="212">
        <f>T139</f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13" t="s">
        <v>81</v>
      </c>
      <c r="AT138" s="214" t="s">
        <v>72</v>
      </c>
      <c r="AU138" s="214" t="s">
        <v>73</v>
      </c>
      <c r="AY138" s="213" t="s">
        <v>126</v>
      </c>
      <c r="BK138" s="215">
        <f>BK139</f>
        <v>0</v>
      </c>
    </row>
    <row r="139" s="12" customFormat="1" ht="22.8" customHeight="1">
      <c r="A139" s="12"/>
      <c r="B139" s="202"/>
      <c r="C139" s="203"/>
      <c r="D139" s="204" t="s">
        <v>72</v>
      </c>
      <c r="E139" s="229" t="s">
        <v>155</v>
      </c>
      <c r="F139" s="229" t="s">
        <v>188</v>
      </c>
      <c r="G139" s="203"/>
      <c r="H139" s="203"/>
      <c r="I139" s="206"/>
      <c r="J139" s="230">
        <f>BK139</f>
        <v>0</v>
      </c>
      <c r="K139" s="203"/>
      <c r="L139" s="208"/>
      <c r="M139" s="209"/>
      <c r="N139" s="210"/>
      <c r="O139" s="210"/>
      <c r="P139" s="211">
        <f>SUM(P140:P147)</f>
        <v>0</v>
      </c>
      <c r="Q139" s="210"/>
      <c r="R139" s="211">
        <f>SUM(R140:R147)</f>
        <v>0</v>
      </c>
      <c r="S139" s="210"/>
      <c r="T139" s="212">
        <f>SUM(T140:T147)</f>
        <v>0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213" t="s">
        <v>81</v>
      </c>
      <c r="AT139" s="214" t="s">
        <v>72</v>
      </c>
      <c r="AU139" s="214" t="s">
        <v>81</v>
      </c>
      <c r="AY139" s="213" t="s">
        <v>126</v>
      </c>
      <c r="BK139" s="215">
        <f>SUM(BK140:BK147)</f>
        <v>0</v>
      </c>
    </row>
    <row r="140" s="2" customFormat="1" ht="44.25" customHeight="1">
      <c r="A140" s="38"/>
      <c r="B140" s="39"/>
      <c r="C140" s="216" t="s">
        <v>158</v>
      </c>
      <c r="D140" s="216" t="s">
        <v>127</v>
      </c>
      <c r="E140" s="217" t="s">
        <v>189</v>
      </c>
      <c r="F140" s="218" t="s">
        <v>190</v>
      </c>
      <c r="G140" s="219" t="s">
        <v>191</v>
      </c>
      <c r="H140" s="220">
        <v>110</v>
      </c>
      <c r="I140" s="221"/>
      <c r="J140" s="222">
        <f>ROUND(I140*H140,2)</f>
        <v>0</v>
      </c>
      <c r="K140" s="218" t="s">
        <v>131</v>
      </c>
      <c r="L140" s="44"/>
      <c r="M140" s="223" t="s">
        <v>1</v>
      </c>
      <c r="N140" s="224" t="s">
        <v>38</v>
      </c>
      <c r="O140" s="91"/>
      <c r="P140" s="225">
        <f>O140*H140</f>
        <v>0</v>
      </c>
      <c r="Q140" s="225">
        <v>0</v>
      </c>
      <c r="R140" s="225">
        <f>Q140*H140</f>
        <v>0</v>
      </c>
      <c r="S140" s="225">
        <v>0</v>
      </c>
      <c r="T140" s="226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27" t="s">
        <v>132</v>
      </c>
      <c r="AT140" s="227" t="s">
        <v>127</v>
      </c>
      <c r="AU140" s="227" t="s">
        <v>83</v>
      </c>
      <c r="AY140" s="17" t="s">
        <v>126</v>
      </c>
      <c r="BE140" s="228">
        <f>IF(N140="základní",J140,0)</f>
        <v>0</v>
      </c>
      <c r="BF140" s="228">
        <f>IF(N140="snížená",J140,0)</f>
        <v>0</v>
      </c>
      <c r="BG140" s="228">
        <f>IF(N140="zákl. přenesená",J140,0)</f>
        <v>0</v>
      </c>
      <c r="BH140" s="228">
        <f>IF(N140="sníž. přenesená",J140,0)</f>
        <v>0</v>
      </c>
      <c r="BI140" s="228">
        <f>IF(N140="nulová",J140,0)</f>
        <v>0</v>
      </c>
      <c r="BJ140" s="17" t="s">
        <v>81</v>
      </c>
      <c r="BK140" s="228">
        <f>ROUND(I140*H140,2)</f>
        <v>0</v>
      </c>
      <c r="BL140" s="17" t="s">
        <v>132</v>
      </c>
      <c r="BM140" s="227" t="s">
        <v>192</v>
      </c>
    </row>
    <row r="141" s="2" customFormat="1" ht="55.5" customHeight="1">
      <c r="A141" s="38"/>
      <c r="B141" s="39"/>
      <c r="C141" s="216" t="s">
        <v>193</v>
      </c>
      <c r="D141" s="216" t="s">
        <v>127</v>
      </c>
      <c r="E141" s="217" t="s">
        <v>194</v>
      </c>
      <c r="F141" s="218" t="s">
        <v>195</v>
      </c>
      <c r="G141" s="219" t="s">
        <v>191</v>
      </c>
      <c r="H141" s="220">
        <v>1650</v>
      </c>
      <c r="I141" s="221"/>
      <c r="J141" s="222">
        <f>ROUND(I141*H141,2)</f>
        <v>0</v>
      </c>
      <c r="K141" s="218" t="s">
        <v>131</v>
      </c>
      <c r="L141" s="44"/>
      <c r="M141" s="223" t="s">
        <v>1</v>
      </c>
      <c r="N141" s="224" t="s">
        <v>38</v>
      </c>
      <c r="O141" s="91"/>
      <c r="P141" s="225">
        <f>O141*H141</f>
        <v>0</v>
      </c>
      <c r="Q141" s="225">
        <v>0</v>
      </c>
      <c r="R141" s="225">
        <f>Q141*H141</f>
        <v>0</v>
      </c>
      <c r="S141" s="225">
        <v>0</v>
      </c>
      <c r="T141" s="226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27" t="s">
        <v>132</v>
      </c>
      <c r="AT141" s="227" t="s">
        <v>127</v>
      </c>
      <c r="AU141" s="227" t="s">
        <v>83</v>
      </c>
      <c r="AY141" s="17" t="s">
        <v>126</v>
      </c>
      <c r="BE141" s="228">
        <f>IF(N141="základní",J141,0)</f>
        <v>0</v>
      </c>
      <c r="BF141" s="228">
        <f>IF(N141="snížená",J141,0)</f>
        <v>0</v>
      </c>
      <c r="BG141" s="228">
        <f>IF(N141="zákl. přenesená",J141,0)</f>
        <v>0</v>
      </c>
      <c r="BH141" s="228">
        <f>IF(N141="sníž. přenesená",J141,0)</f>
        <v>0</v>
      </c>
      <c r="BI141" s="228">
        <f>IF(N141="nulová",J141,0)</f>
        <v>0</v>
      </c>
      <c r="BJ141" s="17" t="s">
        <v>81</v>
      </c>
      <c r="BK141" s="228">
        <f>ROUND(I141*H141,2)</f>
        <v>0</v>
      </c>
      <c r="BL141" s="17" t="s">
        <v>132</v>
      </c>
      <c r="BM141" s="227" t="s">
        <v>196</v>
      </c>
    </row>
    <row r="142" s="13" customFormat="1">
      <c r="A142" s="13"/>
      <c r="B142" s="231"/>
      <c r="C142" s="232"/>
      <c r="D142" s="233" t="s">
        <v>197</v>
      </c>
      <c r="E142" s="234" t="s">
        <v>1</v>
      </c>
      <c r="F142" s="235" t="s">
        <v>198</v>
      </c>
      <c r="G142" s="232"/>
      <c r="H142" s="236">
        <v>1650</v>
      </c>
      <c r="I142" s="237"/>
      <c r="J142" s="232"/>
      <c r="K142" s="232"/>
      <c r="L142" s="238"/>
      <c r="M142" s="239"/>
      <c r="N142" s="240"/>
      <c r="O142" s="240"/>
      <c r="P142" s="240"/>
      <c r="Q142" s="240"/>
      <c r="R142" s="240"/>
      <c r="S142" s="240"/>
      <c r="T142" s="241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2" t="s">
        <v>197</v>
      </c>
      <c r="AU142" s="242" t="s">
        <v>83</v>
      </c>
      <c r="AV142" s="13" t="s">
        <v>83</v>
      </c>
      <c r="AW142" s="13" t="s">
        <v>30</v>
      </c>
      <c r="AX142" s="13" t="s">
        <v>73</v>
      </c>
      <c r="AY142" s="242" t="s">
        <v>126</v>
      </c>
    </row>
    <row r="143" s="14" customFormat="1">
      <c r="A143" s="14"/>
      <c r="B143" s="243"/>
      <c r="C143" s="244"/>
      <c r="D143" s="233" t="s">
        <v>197</v>
      </c>
      <c r="E143" s="245" t="s">
        <v>1</v>
      </c>
      <c r="F143" s="246" t="s">
        <v>199</v>
      </c>
      <c r="G143" s="244"/>
      <c r="H143" s="247">
        <v>1650</v>
      </c>
      <c r="I143" s="248"/>
      <c r="J143" s="244"/>
      <c r="K143" s="244"/>
      <c r="L143" s="249"/>
      <c r="M143" s="250"/>
      <c r="N143" s="251"/>
      <c r="O143" s="251"/>
      <c r="P143" s="251"/>
      <c r="Q143" s="251"/>
      <c r="R143" s="251"/>
      <c r="S143" s="251"/>
      <c r="T143" s="252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53" t="s">
        <v>197</v>
      </c>
      <c r="AU143" s="253" t="s">
        <v>83</v>
      </c>
      <c r="AV143" s="14" t="s">
        <v>132</v>
      </c>
      <c r="AW143" s="14" t="s">
        <v>30</v>
      </c>
      <c r="AX143" s="14" t="s">
        <v>81</v>
      </c>
      <c r="AY143" s="253" t="s">
        <v>126</v>
      </c>
    </row>
    <row r="144" s="2" customFormat="1" ht="44.25" customHeight="1">
      <c r="A144" s="38"/>
      <c r="B144" s="39"/>
      <c r="C144" s="216" t="s">
        <v>161</v>
      </c>
      <c r="D144" s="216" t="s">
        <v>127</v>
      </c>
      <c r="E144" s="217" t="s">
        <v>200</v>
      </c>
      <c r="F144" s="218" t="s">
        <v>201</v>
      </c>
      <c r="G144" s="219" t="s">
        <v>191</v>
      </c>
      <c r="H144" s="220">
        <v>110</v>
      </c>
      <c r="I144" s="221"/>
      <c r="J144" s="222">
        <f>ROUND(I144*H144,2)</f>
        <v>0</v>
      </c>
      <c r="K144" s="218" t="s">
        <v>131</v>
      </c>
      <c r="L144" s="44"/>
      <c r="M144" s="223" t="s">
        <v>1</v>
      </c>
      <c r="N144" s="224" t="s">
        <v>38</v>
      </c>
      <c r="O144" s="91"/>
      <c r="P144" s="225">
        <f>O144*H144</f>
        <v>0</v>
      </c>
      <c r="Q144" s="225">
        <v>0</v>
      </c>
      <c r="R144" s="225">
        <f>Q144*H144</f>
        <v>0</v>
      </c>
      <c r="S144" s="225">
        <v>0</v>
      </c>
      <c r="T144" s="226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27" t="s">
        <v>132</v>
      </c>
      <c r="AT144" s="227" t="s">
        <v>127</v>
      </c>
      <c r="AU144" s="227" t="s">
        <v>83</v>
      </c>
      <c r="AY144" s="17" t="s">
        <v>126</v>
      </c>
      <c r="BE144" s="228">
        <f>IF(N144="základní",J144,0)</f>
        <v>0</v>
      </c>
      <c r="BF144" s="228">
        <f>IF(N144="snížená",J144,0)</f>
        <v>0</v>
      </c>
      <c r="BG144" s="228">
        <f>IF(N144="zákl. přenesená",J144,0)</f>
        <v>0</v>
      </c>
      <c r="BH144" s="228">
        <f>IF(N144="sníž. přenesená",J144,0)</f>
        <v>0</v>
      </c>
      <c r="BI144" s="228">
        <f>IF(N144="nulová",J144,0)</f>
        <v>0</v>
      </c>
      <c r="BJ144" s="17" t="s">
        <v>81</v>
      </c>
      <c r="BK144" s="228">
        <f>ROUND(I144*H144,2)</f>
        <v>0</v>
      </c>
      <c r="BL144" s="17" t="s">
        <v>132</v>
      </c>
      <c r="BM144" s="227" t="s">
        <v>202</v>
      </c>
    </row>
    <row r="145" s="2" customFormat="1" ht="33" customHeight="1">
      <c r="A145" s="38"/>
      <c r="B145" s="39"/>
      <c r="C145" s="216" t="s">
        <v>7</v>
      </c>
      <c r="D145" s="216" t="s">
        <v>127</v>
      </c>
      <c r="E145" s="217" t="s">
        <v>203</v>
      </c>
      <c r="F145" s="218" t="s">
        <v>204</v>
      </c>
      <c r="G145" s="219" t="s">
        <v>205</v>
      </c>
      <c r="H145" s="220">
        <v>40</v>
      </c>
      <c r="I145" s="221"/>
      <c r="J145" s="222">
        <f>ROUND(I145*H145,2)</f>
        <v>0</v>
      </c>
      <c r="K145" s="218" t="s">
        <v>131</v>
      </c>
      <c r="L145" s="44"/>
      <c r="M145" s="223" t="s">
        <v>1</v>
      </c>
      <c r="N145" s="224" t="s">
        <v>38</v>
      </c>
      <c r="O145" s="91"/>
      <c r="P145" s="225">
        <f>O145*H145</f>
        <v>0</v>
      </c>
      <c r="Q145" s="225">
        <v>0</v>
      </c>
      <c r="R145" s="225">
        <f>Q145*H145</f>
        <v>0</v>
      </c>
      <c r="S145" s="225">
        <v>0</v>
      </c>
      <c r="T145" s="226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27" t="s">
        <v>132</v>
      </c>
      <c r="AT145" s="227" t="s">
        <v>127</v>
      </c>
      <c r="AU145" s="227" t="s">
        <v>83</v>
      </c>
      <c r="AY145" s="17" t="s">
        <v>126</v>
      </c>
      <c r="BE145" s="228">
        <f>IF(N145="základní",J145,0)</f>
        <v>0</v>
      </c>
      <c r="BF145" s="228">
        <f>IF(N145="snížená",J145,0)</f>
        <v>0</v>
      </c>
      <c r="BG145" s="228">
        <f>IF(N145="zákl. přenesená",J145,0)</f>
        <v>0</v>
      </c>
      <c r="BH145" s="228">
        <f>IF(N145="sníž. přenesená",J145,0)</f>
        <v>0</v>
      </c>
      <c r="BI145" s="228">
        <f>IF(N145="nulová",J145,0)</f>
        <v>0</v>
      </c>
      <c r="BJ145" s="17" t="s">
        <v>81</v>
      </c>
      <c r="BK145" s="228">
        <f>ROUND(I145*H145,2)</f>
        <v>0</v>
      </c>
      <c r="BL145" s="17" t="s">
        <v>132</v>
      </c>
      <c r="BM145" s="227" t="s">
        <v>206</v>
      </c>
    </row>
    <row r="146" s="13" customFormat="1">
      <c r="A146" s="13"/>
      <c r="B146" s="231"/>
      <c r="C146" s="232"/>
      <c r="D146" s="233" t="s">
        <v>197</v>
      </c>
      <c r="E146" s="234" t="s">
        <v>1</v>
      </c>
      <c r="F146" s="235" t="s">
        <v>207</v>
      </c>
      <c r="G146" s="232"/>
      <c r="H146" s="236">
        <v>40</v>
      </c>
      <c r="I146" s="237"/>
      <c r="J146" s="232"/>
      <c r="K146" s="232"/>
      <c r="L146" s="238"/>
      <c r="M146" s="239"/>
      <c r="N146" s="240"/>
      <c r="O146" s="240"/>
      <c r="P146" s="240"/>
      <c r="Q146" s="240"/>
      <c r="R146" s="240"/>
      <c r="S146" s="240"/>
      <c r="T146" s="241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2" t="s">
        <v>197</v>
      </c>
      <c r="AU146" s="242" t="s">
        <v>83</v>
      </c>
      <c r="AV146" s="13" t="s">
        <v>83</v>
      </c>
      <c r="AW146" s="13" t="s">
        <v>30</v>
      </c>
      <c r="AX146" s="13" t="s">
        <v>73</v>
      </c>
      <c r="AY146" s="242" t="s">
        <v>126</v>
      </c>
    </row>
    <row r="147" s="14" customFormat="1">
      <c r="A147" s="14"/>
      <c r="B147" s="243"/>
      <c r="C147" s="244"/>
      <c r="D147" s="233" t="s">
        <v>197</v>
      </c>
      <c r="E147" s="245" t="s">
        <v>1</v>
      </c>
      <c r="F147" s="246" t="s">
        <v>199</v>
      </c>
      <c r="G147" s="244"/>
      <c r="H147" s="247">
        <v>40</v>
      </c>
      <c r="I147" s="248"/>
      <c r="J147" s="244"/>
      <c r="K147" s="244"/>
      <c r="L147" s="249"/>
      <c r="M147" s="254"/>
      <c r="N147" s="255"/>
      <c r="O147" s="255"/>
      <c r="P147" s="255"/>
      <c r="Q147" s="255"/>
      <c r="R147" s="255"/>
      <c r="S147" s="255"/>
      <c r="T147" s="256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53" t="s">
        <v>197</v>
      </c>
      <c r="AU147" s="253" t="s">
        <v>83</v>
      </c>
      <c r="AV147" s="14" t="s">
        <v>132</v>
      </c>
      <c r="AW147" s="14" t="s">
        <v>30</v>
      </c>
      <c r="AX147" s="14" t="s">
        <v>81</v>
      </c>
      <c r="AY147" s="253" t="s">
        <v>126</v>
      </c>
    </row>
    <row r="148" s="2" customFormat="1" ht="6.96" customHeight="1">
      <c r="A148" s="38"/>
      <c r="B148" s="66"/>
      <c r="C148" s="67"/>
      <c r="D148" s="67"/>
      <c r="E148" s="67"/>
      <c r="F148" s="67"/>
      <c r="G148" s="67"/>
      <c r="H148" s="67"/>
      <c r="I148" s="67"/>
      <c r="J148" s="67"/>
      <c r="K148" s="67"/>
      <c r="L148" s="44"/>
      <c r="M148" s="38"/>
      <c r="O148" s="38"/>
      <c r="P148" s="38"/>
      <c r="Q148" s="38"/>
      <c r="R148" s="38"/>
      <c r="S148" s="38"/>
      <c r="T148" s="38"/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</row>
  </sheetData>
  <sheetProtection sheet="1" autoFilter="0" formatColumns="0" formatRows="0" objects="1" scenarios="1" spinCount="100000" saltValue="fwRRvofIs7udP3l8PYkFiW4kHNWCXY56FZ0/EVbRhDTGd5Pj/R+WE1194aLz/XYuUy0T41XQiKeFKR7TKzULCQ==" hashValue="5nbfBUeTfjwKShtHWhcGJEleXF1+0nC8aR/TgR40FA11SSBpzB40XT50AlvwBW5WaUHit2Mii9aEju1R4QxOKA==" algorithmName="SHA-512" password="CC35"/>
  <autoFilter ref="C118:K147"/>
  <mergeCells count="9">
    <mergeCell ref="E7:H7"/>
    <mergeCell ref="E9:H9"/>
    <mergeCell ref="E18:H18"/>
    <mergeCell ref="E27:H27"/>
    <mergeCell ref="E85:H85"/>
    <mergeCell ref="E87:H87"/>
    <mergeCell ref="E109:H109"/>
    <mergeCell ref="E111:H11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86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83</v>
      </c>
    </row>
    <row r="4" s="1" customFormat="1" ht="24.96" customHeight="1">
      <c r="B4" s="20"/>
      <c r="D4" s="138" t="s">
        <v>99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Tlumačov ON - oprava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100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208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22. 9. 2023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tr">
        <f>IF('Rekapitulace stavby'!E11="","",'Rekapitulace stavby'!E11)</f>
        <v xml:space="preserve"> </v>
      </c>
      <c r="F15" s="38"/>
      <c r="G15" s="38"/>
      <c r="H15" s="38"/>
      <c r="I15" s="140" t="s">
        <v>26</v>
      </c>
      <c r="J15" s="143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27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26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29</v>
      </c>
      <c r="E20" s="38"/>
      <c r="F20" s="38"/>
      <c r="G20" s="38"/>
      <c r="H20" s="38"/>
      <c r="I20" s="140" t="s">
        <v>25</v>
      </c>
      <c r="J20" s="143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tr">
        <f>IF('Rekapitulace stavby'!E17="","",'Rekapitulace stavby'!E17)</f>
        <v xml:space="preserve"> </v>
      </c>
      <c r="F21" s="38"/>
      <c r="G21" s="38"/>
      <c r="H21" s="38"/>
      <c r="I21" s="140" t="s">
        <v>26</v>
      </c>
      <c r="J21" s="143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31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tr">
        <f>IF('Rekapitulace stavby'!E20="","",'Rekapitulace stavby'!E20)</f>
        <v xml:space="preserve"> </v>
      </c>
      <c r="F24" s="38"/>
      <c r="G24" s="38"/>
      <c r="H24" s="38"/>
      <c r="I24" s="140" t="s">
        <v>26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32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33</v>
      </c>
      <c r="E30" s="38"/>
      <c r="F30" s="38"/>
      <c r="G30" s="38"/>
      <c r="H30" s="38"/>
      <c r="I30" s="38"/>
      <c r="J30" s="151">
        <f>ROUND(J124,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35</v>
      </c>
      <c r="G32" s="38"/>
      <c r="H32" s="38"/>
      <c r="I32" s="152" t="s">
        <v>34</v>
      </c>
      <c r="J32" s="152" t="s">
        <v>36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37</v>
      </c>
      <c r="E33" s="140" t="s">
        <v>38</v>
      </c>
      <c r="F33" s="154">
        <f>ROUND((SUM(BE124:BE198)),  2)</f>
        <v>0</v>
      </c>
      <c r="G33" s="38"/>
      <c r="H33" s="38"/>
      <c r="I33" s="155">
        <v>0.20999999999999999</v>
      </c>
      <c r="J33" s="154">
        <f>ROUND(((SUM(BE124:BE198))*I33),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39</v>
      </c>
      <c r="F34" s="154">
        <f>ROUND((SUM(BF124:BF198)),  2)</f>
        <v>0</v>
      </c>
      <c r="G34" s="38"/>
      <c r="H34" s="38"/>
      <c r="I34" s="155">
        <v>0.14999999999999999</v>
      </c>
      <c r="J34" s="154">
        <f>ROUND(((SUM(BF124:BF198))*I34),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40</v>
      </c>
      <c r="F35" s="154">
        <f>ROUND((SUM(BG124:BG198)),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41</v>
      </c>
      <c r="F36" s="154">
        <f>ROUND((SUM(BH124:BH198)),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42</v>
      </c>
      <c r="F37" s="154">
        <f>ROUND((SUM(BI124:BI198)),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43</v>
      </c>
      <c r="E39" s="158"/>
      <c r="F39" s="158"/>
      <c r="G39" s="159" t="s">
        <v>44</v>
      </c>
      <c r="H39" s="160" t="s">
        <v>45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46</v>
      </c>
      <c r="E50" s="164"/>
      <c r="F50" s="164"/>
      <c r="G50" s="163" t="s">
        <v>47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48</v>
      </c>
      <c r="E61" s="166"/>
      <c r="F61" s="167" t="s">
        <v>49</v>
      </c>
      <c r="G61" s="165" t="s">
        <v>48</v>
      </c>
      <c r="H61" s="166"/>
      <c r="I61" s="166"/>
      <c r="J61" s="168" t="s">
        <v>49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50</v>
      </c>
      <c r="E65" s="169"/>
      <c r="F65" s="169"/>
      <c r="G65" s="163" t="s">
        <v>51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48</v>
      </c>
      <c r="E76" s="166"/>
      <c r="F76" s="167" t="s">
        <v>49</v>
      </c>
      <c r="G76" s="165" t="s">
        <v>48</v>
      </c>
      <c r="H76" s="166"/>
      <c r="I76" s="166"/>
      <c r="J76" s="168" t="s">
        <v>49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102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Tlumačov ON - oprava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100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02 - Bourací práce - demolice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22. 9. 2023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 xml:space="preserve"> </v>
      </c>
      <c r="G91" s="40"/>
      <c r="H91" s="40"/>
      <c r="I91" s="32" t="s">
        <v>29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27</v>
      </c>
      <c r="D92" s="40"/>
      <c r="E92" s="40"/>
      <c r="F92" s="27" t="str">
        <f>IF(E18="","",E18)</f>
        <v>Vyplň údaj</v>
      </c>
      <c r="G92" s="40"/>
      <c r="H92" s="40"/>
      <c r="I92" s="32" t="s">
        <v>31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103</v>
      </c>
      <c r="D94" s="176"/>
      <c r="E94" s="176"/>
      <c r="F94" s="176"/>
      <c r="G94" s="176"/>
      <c r="H94" s="176"/>
      <c r="I94" s="176"/>
      <c r="J94" s="177" t="s">
        <v>104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105</v>
      </c>
      <c r="D96" s="40"/>
      <c r="E96" s="40"/>
      <c r="F96" s="40"/>
      <c r="G96" s="40"/>
      <c r="H96" s="40"/>
      <c r="I96" s="40"/>
      <c r="J96" s="110">
        <f>J124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106</v>
      </c>
    </row>
    <row r="97" s="9" customFormat="1" ht="24.96" customHeight="1">
      <c r="A97" s="9"/>
      <c r="B97" s="179"/>
      <c r="C97" s="180"/>
      <c r="D97" s="181" t="s">
        <v>108</v>
      </c>
      <c r="E97" s="182"/>
      <c r="F97" s="182"/>
      <c r="G97" s="182"/>
      <c r="H97" s="182"/>
      <c r="I97" s="182"/>
      <c r="J97" s="183">
        <f>J125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209</v>
      </c>
      <c r="E98" s="188"/>
      <c r="F98" s="188"/>
      <c r="G98" s="188"/>
      <c r="H98" s="188"/>
      <c r="I98" s="188"/>
      <c r="J98" s="189">
        <f>J126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210</v>
      </c>
      <c r="E99" s="188"/>
      <c r="F99" s="188"/>
      <c r="G99" s="188"/>
      <c r="H99" s="188"/>
      <c r="I99" s="188"/>
      <c r="J99" s="189">
        <f>J144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5"/>
      <c r="C100" s="186"/>
      <c r="D100" s="187" t="s">
        <v>211</v>
      </c>
      <c r="E100" s="188"/>
      <c r="F100" s="188"/>
      <c r="G100" s="188"/>
      <c r="H100" s="188"/>
      <c r="I100" s="188"/>
      <c r="J100" s="189">
        <f>J153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5"/>
      <c r="C101" s="186"/>
      <c r="D101" s="187" t="s">
        <v>212</v>
      </c>
      <c r="E101" s="188"/>
      <c r="F101" s="188"/>
      <c r="G101" s="188"/>
      <c r="H101" s="188"/>
      <c r="I101" s="188"/>
      <c r="J101" s="189">
        <f>J175</f>
        <v>0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5"/>
      <c r="C102" s="186"/>
      <c r="D102" s="187" t="s">
        <v>213</v>
      </c>
      <c r="E102" s="188"/>
      <c r="F102" s="188"/>
      <c r="G102" s="188"/>
      <c r="H102" s="188"/>
      <c r="I102" s="188"/>
      <c r="J102" s="189">
        <f>J184</f>
        <v>0</v>
      </c>
      <c r="K102" s="186"/>
      <c r="L102" s="19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79"/>
      <c r="C103" s="180"/>
      <c r="D103" s="181" t="s">
        <v>214</v>
      </c>
      <c r="E103" s="182"/>
      <c r="F103" s="182"/>
      <c r="G103" s="182"/>
      <c r="H103" s="182"/>
      <c r="I103" s="182"/>
      <c r="J103" s="183">
        <f>J187</f>
        <v>0</v>
      </c>
      <c r="K103" s="180"/>
      <c r="L103" s="184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185"/>
      <c r="C104" s="186"/>
      <c r="D104" s="187" t="s">
        <v>215</v>
      </c>
      <c r="E104" s="188"/>
      <c r="F104" s="188"/>
      <c r="G104" s="188"/>
      <c r="H104" s="188"/>
      <c r="I104" s="188"/>
      <c r="J104" s="189">
        <f>J188</f>
        <v>0</v>
      </c>
      <c r="K104" s="186"/>
      <c r="L104" s="19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2" customFormat="1" ht="21.84" customHeight="1">
      <c r="A105" s="38"/>
      <c r="B105" s="39"/>
      <c r="C105" s="40"/>
      <c r="D105" s="40"/>
      <c r="E105" s="40"/>
      <c r="F105" s="40"/>
      <c r="G105" s="40"/>
      <c r="H105" s="40"/>
      <c r="I105" s="40"/>
      <c r="J105" s="40"/>
      <c r="K105" s="40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6.96" customHeight="1">
      <c r="A106" s="38"/>
      <c r="B106" s="66"/>
      <c r="C106" s="67"/>
      <c r="D106" s="67"/>
      <c r="E106" s="67"/>
      <c r="F106" s="67"/>
      <c r="G106" s="67"/>
      <c r="H106" s="67"/>
      <c r="I106" s="67"/>
      <c r="J106" s="67"/>
      <c r="K106" s="67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10" s="2" customFormat="1" ht="6.96" customHeight="1">
      <c r="A110" s="38"/>
      <c r="B110" s="68"/>
      <c r="C110" s="69"/>
      <c r="D110" s="69"/>
      <c r="E110" s="69"/>
      <c r="F110" s="69"/>
      <c r="G110" s="69"/>
      <c r="H110" s="69"/>
      <c r="I110" s="69"/>
      <c r="J110" s="69"/>
      <c r="K110" s="69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24.96" customHeight="1">
      <c r="A111" s="38"/>
      <c r="B111" s="39"/>
      <c r="C111" s="23" t="s">
        <v>110</v>
      </c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6.96" customHeight="1">
      <c r="A112" s="38"/>
      <c r="B112" s="39"/>
      <c r="C112" s="40"/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2" customHeight="1">
      <c r="A113" s="38"/>
      <c r="B113" s="39"/>
      <c r="C113" s="32" t="s">
        <v>16</v>
      </c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6.5" customHeight="1">
      <c r="A114" s="38"/>
      <c r="B114" s="39"/>
      <c r="C114" s="40"/>
      <c r="D114" s="40"/>
      <c r="E114" s="174" t="str">
        <f>E7</f>
        <v>Tlumačov ON - oprava</v>
      </c>
      <c r="F114" s="32"/>
      <c r="G114" s="32"/>
      <c r="H114" s="32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2" customHeight="1">
      <c r="A115" s="38"/>
      <c r="B115" s="39"/>
      <c r="C115" s="32" t="s">
        <v>100</v>
      </c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6.5" customHeight="1">
      <c r="A116" s="38"/>
      <c r="B116" s="39"/>
      <c r="C116" s="40"/>
      <c r="D116" s="40"/>
      <c r="E116" s="76" t="str">
        <f>E9</f>
        <v>02 - Bourací práce - demolice</v>
      </c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6.96" customHeight="1">
      <c r="A117" s="38"/>
      <c r="B117" s="39"/>
      <c r="C117" s="40"/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2" customHeight="1">
      <c r="A118" s="38"/>
      <c r="B118" s="39"/>
      <c r="C118" s="32" t="s">
        <v>20</v>
      </c>
      <c r="D118" s="40"/>
      <c r="E118" s="40"/>
      <c r="F118" s="27" t="str">
        <f>F12</f>
        <v xml:space="preserve"> </v>
      </c>
      <c r="G118" s="40"/>
      <c r="H118" s="40"/>
      <c r="I118" s="32" t="s">
        <v>22</v>
      </c>
      <c r="J118" s="79" t="str">
        <f>IF(J12="","",J12)</f>
        <v>22. 9. 2023</v>
      </c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6.96" customHeight="1">
      <c r="A119" s="38"/>
      <c r="B119" s="39"/>
      <c r="C119" s="40"/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5.15" customHeight="1">
      <c r="A120" s="38"/>
      <c r="B120" s="39"/>
      <c r="C120" s="32" t="s">
        <v>24</v>
      </c>
      <c r="D120" s="40"/>
      <c r="E120" s="40"/>
      <c r="F120" s="27" t="str">
        <f>E15</f>
        <v xml:space="preserve"> </v>
      </c>
      <c r="G120" s="40"/>
      <c r="H120" s="40"/>
      <c r="I120" s="32" t="s">
        <v>29</v>
      </c>
      <c r="J120" s="36" t="str">
        <f>E21</f>
        <v xml:space="preserve"> </v>
      </c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5.15" customHeight="1">
      <c r="A121" s="38"/>
      <c r="B121" s="39"/>
      <c r="C121" s="32" t="s">
        <v>27</v>
      </c>
      <c r="D121" s="40"/>
      <c r="E121" s="40"/>
      <c r="F121" s="27" t="str">
        <f>IF(E18="","",E18)</f>
        <v>Vyplň údaj</v>
      </c>
      <c r="G121" s="40"/>
      <c r="H121" s="40"/>
      <c r="I121" s="32" t="s">
        <v>31</v>
      </c>
      <c r="J121" s="36" t="str">
        <f>E24</f>
        <v xml:space="preserve"> </v>
      </c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0.32" customHeight="1">
      <c r="A122" s="38"/>
      <c r="B122" s="39"/>
      <c r="C122" s="40"/>
      <c r="D122" s="40"/>
      <c r="E122" s="40"/>
      <c r="F122" s="40"/>
      <c r="G122" s="40"/>
      <c r="H122" s="40"/>
      <c r="I122" s="40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11" customFormat="1" ht="29.28" customHeight="1">
      <c r="A123" s="191"/>
      <c r="B123" s="192"/>
      <c r="C123" s="193" t="s">
        <v>111</v>
      </c>
      <c r="D123" s="194" t="s">
        <v>58</v>
      </c>
      <c r="E123" s="194" t="s">
        <v>54</v>
      </c>
      <c r="F123" s="194" t="s">
        <v>55</v>
      </c>
      <c r="G123" s="194" t="s">
        <v>112</v>
      </c>
      <c r="H123" s="194" t="s">
        <v>113</v>
      </c>
      <c r="I123" s="194" t="s">
        <v>114</v>
      </c>
      <c r="J123" s="194" t="s">
        <v>104</v>
      </c>
      <c r="K123" s="195" t="s">
        <v>115</v>
      </c>
      <c r="L123" s="196"/>
      <c r="M123" s="100" t="s">
        <v>1</v>
      </c>
      <c r="N123" s="101" t="s">
        <v>37</v>
      </c>
      <c r="O123" s="101" t="s">
        <v>116</v>
      </c>
      <c r="P123" s="101" t="s">
        <v>117</v>
      </c>
      <c r="Q123" s="101" t="s">
        <v>118</v>
      </c>
      <c r="R123" s="101" t="s">
        <v>119</v>
      </c>
      <c r="S123" s="101" t="s">
        <v>120</v>
      </c>
      <c r="T123" s="102" t="s">
        <v>121</v>
      </c>
      <c r="U123" s="191"/>
      <c r="V123" s="191"/>
      <c r="W123" s="191"/>
      <c r="X123" s="191"/>
      <c r="Y123" s="191"/>
      <c r="Z123" s="191"/>
      <c r="AA123" s="191"/>
      <c r="AB123" s="191"/>
      <c r="AC123" s="191"/>
      <c r="AD123" s="191"/>
      <c r="AE123" s="191"/>
    </row>
    <row r="124" s="2" customFormat="1" ht="22.8" customHeight="1">
      <c r="A124" s="38"/>
      <c r="B124" s="39"/>
      <c r="C124" s="107" t="s">
        <v>122</v>
      </c>
      <c r="D124" s="40"/>
      <c r="E124" s="40"/>
      <c r="F124" s="40"/>
      <c r="G124" s="40"/>
      <c r="H124" s="40"/>
      <c r="I124" s="40"/>
      <c r="J124" s="197">
        <f>BK124</f>
        <v>0</v>
      </c>
      <c r="K124" s="40"/>
      <c r="L124" s="44"/>
      <c r="M124" s="103"/>
      <c r="N124" s="198"/>
      <c r="O124" s="104"/>
      <c r="P124" s="199">
        <f>P125+P187</f>
        <v>0</v>
      </c>
      <c r="Q124" s="104"/>
      <c r="R124" s="199">
        <f>R125+R187</f>
        <v>0</v>
      </c>
      <c r="S124" s="104"/>
      <c r="T124" s="200">
        <f>T125+T187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72</v>
      </c>
      <c r="AU124" s="17" t="s">
        <v>106</v>
      </c>
      <c r="BK124" s="201">
        <f>BK125+BK187</f>
        <v>0</v>
      </c>
    </row>
    <row r="125" s="12" customFormat="1" ht="25.92" customHeight="1">
      <c r="A125" s="12"/>
      <c r="B125" s="202"/>
      <c r="C125" s="203"/>
      <c r="D125" s="204" t="s">
        <v>72</v>
      </c>
      <c r="E125" s="205" t="s">
        <v>186</v>
      </c>
      <c r="F125" s="205" t="s">
        <v>187</v>
      </c>
      <c r="G125" s="203"/>
      <c r="H125" s="203"/>
      <c r="I125" s="206"/>
      <c r="J125" s="207">
        <f>BK125</f>
        <v>0</v>
      </c>
      <c r="K125" s="203"/>
      <c r="L125" s="208"/>
      <c r="M125" s="209"/>
      <c r="N125" s="210"/>
      <c r="O125" s="210"/>
      <c r="P125" s="211">
        <f>P126+P144+P153+P175+P184</f>
        <v>0</v>
      </c>
      <c r="Q125" s="210"/>
      <c r="R125" s="211">
        <f>R126+R144+R153+R175+R184</f>
        <v>0</v>
      </c>
      <c r="S125" s="210"/>
      <c r="T125" s="212">
        <f>T126+T144+T153+T175+T184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13" t="s">
        <v>81</v>
      </c>
      <c r="AT125" s="214" t="s">
        <v>72</v>
      </c>
      <c r="AU125" s="214" t="s">
        <v>73</v>
      </c>
      <c r="AY125" s="213" t="s">
        <v>126</v>
      </c>
      <c r="BK125" s="215">
        <f>BK126+BK144+BK153+BK175+BK184</f>
        <v>0</v>
      </c>
    </row>
    <row r="126" s="12" customFormat="1" ht="22.8" customHeight="1">
      <c r="A126" s="12"/>
      <c r="B126" s="202"/>
      <c r="C126" s="203"/>
      <c r="D126" s="204" t="s">
        <v>72</v>
      </c>
      <c r="E126" s="229" t="s">
        <v>81</v>
      </c>
      <c r="F126" s="229" t="s">
        <v>216</v>
      </c>
      <c r="G126" s="203"/>
      <c r="H126" s="203"/>
      <c r="I126" s="206"/>
      <c r="J126" s="230">
        <f>BK126</f>
        <v>0</v>
      </c>
      <c r="K126" s="203"/>
      <c r="L126" s="208"/>
      <c r="M126" s="209"/>
      <c r="N126" s="210"/>
      <c r="O126" s="210"/>
      <c r="P126" s="211">
        <f>SUM(P127:P143)</f>
        <v>0</v>
      </c>
      <c r="Q126" s="210"/>
      <c r="R126" s="211">
        <f>SUM(R127:R143)</f>
        <v>0</v>
      </c>
      <c r="S126" s="210"/>
      <c r="T126" s="212">
        <f>SUM(T127:T143)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13" t="s">
        <v>81</v>
      </c>
      <c r="AT126" s="214" t="s">
        <v>72</v>
      </c>
      <c r="AU126" s="214" t="s">
        <v>81</v>
      </c>
      <c r="AY126" s="213" t="s">
        <v>126</v>
      </c>
      <c r="BK126" s="215">
        <f>SUM(BK127:BK143)</f>
        <v>0</v>
      </c>
    </row>
    <row r="127" s="2" customFormat="1" ht="33" customHeight="1">
      <c r="A127" s="38"/>
      <c r="B127" s="39"/>
      <c r="C127" s="216" t="s">
        <v>81</v>
      </c>
      <c r="D127" s="216" t="s">
        <v>127</v>
      </c>
      <c r="E127" s="217" t="s">
        <v>217</v>
      </c>
      <c r="F127" s="218" t="s">
        <v>218</v>
      </c>
      <c r="G127" s="219" t="s">
        <v>219</v>
      </c>
      <c r="H127" s="220">
        <v>219.00100000000001</v>
      </c>
      <c r="I127" s="221"/>
      <c r="J127" s="222">
        <f>ROUND(I127*H127,2)</f>
        <v>0</v>
      </c>
      <c r="K127" s="218" t="s">
        <v>131</v>
      </c>
      <c r="L127" s="44"/>
      <c r="M127" s="223" t="s">
        <v>1</v>
      </c>
      <c r="N127" s="224" t="s">
        <v>38</v>
      </c>
      <c r="O127" s="91"/>
      <c r="P127" s="225">
        <f>O127*H127</f>
        <v>0</v>
      </c>
      <c r="Q127" s="225">
        <v>0</v>
      </c>
      <c r="R127" s="225">
        <f>Q127*H127</f>
        <v>0</v>
      </c>
      <c r="S127" s="225">
        <v>0</v>
      </c>
      <c r="T127" s="226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27" t="s">
        <v>132</v>
      </c>
      <c r="AT127" s="227" t="s">
        <v>127</v>
      </c>
      <c r="AU127" s="227" t="s">
        <v>83</v>
      </c>
      <c r="AY127" s="17" t="s">
        <v>126</v>
      </c>
      <c r="BE127" s="228">
        <f>IF(N127="základní",J127,0)</f>
        <v>0</v>
      </c>
      <c r="BF127" s="228">
        <f>IF(N127="snížená",J127,0)</f>
        <v>0</v>
      </c>
      <c r="BG127" s="228">
        <f>IF(N127="zákl. přenesená",J127,0)</f>
        <v>0</v>
      </c>
      <c r="BH127" s="228">
        <f>IF(N127="sníž. přenesená",J127,0)</f>
        <v>0</v>
      </c>
      <c r="BI127" s="228">
        <f>IF(N127="nulová",J127,0)</f>
        <v>0</v>
      </c>
      <c r="BJ127" s="17" t="s">
        <v>81</v>
      </c>
      <c r="BK127" s="228">
        <f>ROUND(I127*H127,2)</f>
        <v>0</v>
      </c>
      <c r="BL127" s="17" t="s">
        <v>132</v>
      </c>
      <c r="BM127" s="227" t="s">
        <v>83</v>
      </c>
    </row>
    <row r="128" s="13" customFormat="1">
      <c r="A128" s="13"/>
      <c r="B128" s="231"/>
      <c r="C128" s="232"/>
      <c r="D128" s="233" t="s">
        <v>197</v>
      </c>
      <c r="E128" s="234" t="s">
        <v>1</v>
      </c>
      <c r="F128" s="235" t="s">
        <v>220</v>
      </c>
      <c r="G128" s="232"/>
      <c r="H128" s="236">
        <v>219.00100000000001</v>
      </c>
      <c r="I128" s="237"/>
      <c r="J128" s="232"/>
      <c r="K128" s="232"/>
      <c r="L128" s="238"/>
      <c r="M128" s="239"/>
      <c r="N128" s="240"/>
      <c r="O128" s="240"/>
      <c r="P128" s="240"/>
      <c r="Q128" s="240"/>
      <c r="R128" s="240"/>
      <c r="S128" s="240"/>
      <c r="T128" s="241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2" t="s">
        <v>197</v>
      </c>
      <c r="AU128" s="242" t="s">
        <v>83</v>
      </c>
      <c r="AV128" s="13" t="s">
        <v>83</v>
      </c>
      <c r="AW128" s="13" t="s">
        <v>30</v>
      </c>
      <c r="AX128" s="13" t="s">
        <v>73</v>
      </c>
      <c r="AY128" s="242" t="s">
        <v>126</v>
      </c>
    </row>
    <row r="129" s="14" customFormat="1">
      <c r="A129" s="14"/>
      <c r="B129" s="243"/>
      <c r="C129" s="244"/>
      <c r="D129" s="233" t="s">
        <v>197</v>
      </c>
      <c r="E129" s="245" t="s">
        <v>1</v>
      </c>
      <c r="F129" s="246" t="s">
        <v>199</v>
      </c>
      <c r="G129" s="244"/>
      <c r="H129" s="247">
        <v>219.00100000000001</v>
      </c>
      <c r="I129" s="248"/>
      <c r="J129" s="244"/>
      <c r="K129" s="244"/>
      <c r="L129" s="249"/>
      <c r="M129" s="250"/>
      <c r="N129" s="251"/>
      <c r="O129" s="251"/>
      <c r="P129" s="251"/>
      <c r="Q129" s="251"/>
      <c r="R129" s="251"/>
      <c r="S129" s="251"/>
      <c r="T129" s="252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53" t="s">
        <v>197</v>
      </c>
      <c r="AU129" s="253" t="s">
        <v>83</v>
      </c>
      <c r="AV129" s="14" t="s">
        <v>132</v>
      </c>
      <c r="AW129" s="14" t="s">
        <v>30</v>
      </c>
      <c r="AX129" s="14" t="s">
        <v>81</v>
      </c>
      <c r="AY129" s="253" t="s">
        <v>126</v>
      </c>
    </row>
    <row r="130" s="2" customFormat="1" ht="62.7" customHeight="1">
      <c r="A130" s="38"/>
      <c r="B130" s="39"/>
      <c r="C130" s="216" t="s">
        <v>83</v>
      </c>
      <c r="D130" s="216" t="s">
        <v>127</v>
      </c>
      <c r="E130" s="217" t="s">
        <v>221</v>
      </c>
      <c r="F130" s="218" t="s">
        <v>222</v>
      </c>
      <c r="G130" s="219" t="s">
        <v>219</v>
      </c>
      <c r="H130" s="220">
        <v>219</v>
      </c>
      <c r="I130" s="221"/>
      <c r="J130" s="222">
        <f>ROUND(I130*H130,2)</f>
        <v>0</v>
      </c>
      <c r="K130" s="218" t="s">
        <v>131</v>
      </c>
      <c r="L130" s="44"/>
      <c r="M130" s="223" t="s">
        <v>1</v>
      </c>
      <c r="N130" s="224" t="s">
        <v>38</v>
      </c>
      <c r="O130" s="91"/>
      <c r="P130" s="225">
        <f>O130*H130</f>
        <v>0</v>
      </c>
      <c r="Q130" s="225">
        <v>0</v>
      </c>
      <c r="R130" s="225">
        <f>Q130*H130</f>
        <v>0</v>
      </c>
      <c r="S130" s="225">
        <v>0</v>
      </c>
      <c r="T130" s="226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27" t="s">
        <v>132</v>
      </c>
      <c r="AT130" s="227" t="s">
        <v>127</v>
      </c>
      <c r="AU130" s="227" t="s">
        <v>83</v>
      </c>
      <c r="AY130" s="17" t="s">
        <v>126</v>
      </c>
      <c r="BE130" s="228">
        <f>IF(N130="základní",J130,0)</f>
        <v>0</v>
      </c>
      <c r="BF130" s="228">
        <f>IF(N130="snížená",J130,0)</f>
        <v>0</v>
      </c>
      <c r="BG130" s="228">
        <f>IF(N130="zákl. přenesená",J130,0)</f>
        <v>0</v>
      </c>
      <c r="BH130" s="228">
        <f>IF(N130="sníž. přenesená",J130,0)</f>
        <v>0</v>
      </c>
      <c r="BI130" s="228">
        <f>IF(N130="nulová",J130,0)</f>
        <v>0</v>
      </c>
      <c r="BJ130" s="17" t="s">
        <v>81</v>
      </c>
      <c r="BK130" s="228">
        <f>ROUND(I130*H130,2)</f>
        <v>0</v>
      </c>
      <c r="BL130" s="17" t="s">
        <v>132</v>
      </c>
      <c r="BM130" s="227" t="s">
        <v>132</v>
      </c>
    </row>
    <row r="131" s="2" customFormat="1" ht="66.75" customHeight="1">
      <c r="A131" s="38"/>
      <c r="B131" s="39"/>
      <c r="C131" s="216" t="s">
        <v>135</v>
      </c>
      <c r="D131" s="216" t="s">
        <v>127</v>
      </c>
      <c r="E131" s="217" t="s">
        <v>223</v>
      </c>
      <c r="F131" s="218" t="s">
        <v>224</v>
      </c>
      <c r="G131" s="219" t="s">
        <v>219</v>
      </c>
      <c r="H131" s="220">
        <v>2190</v>
      </c>
      <c r="I131" s="221"/>
      <c r="J131" s="222">
        <f>ROUND(I131*H131,2)</f>
        <v>0</v>
      </c>
      <c r="K131" s="218" t="s">
        <v>131</v>
      </c>
      <c r="L131" s="44"/>
      <c r="M131" s="223" t="s">
        <v>1</v>
      </c>
      <c r="N131" s="224" t="s">
        <v>38</v>
      </c>
      <c r="O131" s="91"/>
      <c r="P131" s="225">
        <f>O131*H131</f>
        <v>0</v>
      </c>
      <c r="Q131" s="225">
        <v>0</v>
      </c>
      <c r="R131" s="225">
        <f>Q131*H131</f>
        <v>0</v>
      </c>
      <c r="S131" s="225">
        <v>0</v>
      </c>
      <c r="T131" s="226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27" t="s">
        <v>132</v>
      </c>
      <c r="AT131" s="227" t="s">
        <v>127</v>
      </c>
      <c r="AU131" s="227" t="s">
        <v>83</v>
      </c>
      <c r="AY131" s="17" t="s">
        <v>126</v>
      </c>
      <c r="BE131" s="228">
        <f>IF(N131="základní",J131,0)</f>
        <v>0</v>
      </c>
      <c r="BF131" s="228">
        <f>IF(N131="snížená",J131,0)</f>
        <v>0</v>
      </c>
      <c r="BG131" s="228">
        <f>IF(N131="zákl. přenesená",J131,0)</f>
        <v>0</v>
      </c>
      <c r="BH131" s="228">
        <f>IF(N131="sníž. přenesená",J131,0)</f>
        <v>0</v>
      </c>
      <c r="BI131" s="228">
        <f>IF(N131="nulová",J131,0)</f>
        <v>0</v>
      </c>
      <c r="BJ131" s="17" t="s">
        <v>81</v>
      </c>
      <c r="BK131" s="228">
        <f>ROUND(I131*H131,2)</f>
        <v>0</v>
      </c>
      <c r="BL131" s="17" t="s">
        <v>132</v>
      </c>
      <c r="BM131" s="227" t="s">
        <v>138</v>
      </c>
    </row>
    <row r="132" s="13" customFormat="1">
      <c r="A132" s="13"/>
      <c r="B132" s="231"/>
      <c r="C132" s="232"/>
      <c r="D132" s="233" t="s">
        <v>197</v>
      </c>
      <c r="E132" s="234" t="s">
        <v>1</v>
      </c>
      <c r="F132" s="235" t="s">
        <v>225</v>
      </c>
      <c r="G132" s="232"/>
      <c r="H132" s="236">
        <v>2190</v>
      </c>
      <c r="I132" s="237"/>
      <c r="J132" s="232"/>
      <c r="K132" s="232"/>
      <c r="L132" s="238"/>
      <c r="M132" s="239"/>
      <c r="N132" s="240"/>
      <c r="O132" s="240"/>
      <c r="P132" s="240"/>
      <c r="Q132" s="240"/>
      <c r="R132" s="240"/>
      <c r="S132" s="240"/>
      <c r="T132" s="241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2" t="s">
        <v>197</v>
      </c>
      <c r="AU132" s="242" t="s">
        <v>83</v>
      </c>
      <c r="AV132" s="13" t="s">
        <v>83</v>
      </c>
      <c r="AW132" s="13" t="s">
        <v>30</v>
      </c>
      <c r="AX132" s="13" t="s">
        <v>73</v>
      </c>
      <c r="AY132" s="242" t="s">
        <v>126</v>
      </c>
    </row>
    <row r="133" s="14" customFormat="1">
      <c r="A133" s="14"/>
      <c r="B133" s="243"/>
      <c r="C133" s="244"/>
      <c r="D133" s="233" t="s">
        <v>197</v>
      </c>
      <c r="E133" s="245" t="s">
        <v>1</v>
      </c>
      <c r="F133" s="246" t="s">
        <v>199</v>
      </c>
      <c r="G133" s="244"/>
      <c r="H133" s="247">
        <v>2190</v>
      </c>
      <c r="I133" s="248"/>
      <c r="J133" s="244"/>
      <c r="K133" s="244"/>
      <c r="L133" s="249"/>
      <c r="M133" s="250"/>
      <c r="N133" s="251"/>
      <c r="O133" s="251"/>
      <c r="P133" s="251"/>
      <c r="Q133" s="251"/>
      <c r="R133" s="251"/>
      <c r="S133" s="251"/>
      <c r="T133" s="252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53" t="s">
        <v>197</v>
      </c>
      <c r="AU133" s="253" t="s">
        <v>83</v>
      </c>
      <c r="AV133" s="14" t="s">
        <v>132</v>
      </c>
      <c r="AW133" s="14" t="s">
        <v>30</v>
      </c>
      <c r="AX133" s="14" t="s">
        <v>81</v>
      </c>
      <c r="AY133" s="253" t="s">
        <v>126</v>
      </c>
    </row>
    <row r="134" s="2" customFormat="1" ht="44.25" customHeight="1">
      <c r="A134" s="38"/>
      <c r="B134" s="39"/>
      <c r="C134" s="216" t="s">
        <v>132</v>
      </c>
      <c r="D134" s="216" t="s">
        <v>127</v>
      </c>
      <c r="E134" s="217" t="s">
        <v>226</v>
      </c>
      <c r="F134" s="218" t="s">
        <v>227</v>
      </c>
      <c r="G134" s="219" t="s">
        <v>219</v>
      </c>
      <c r="H134" s="220">
        <v>219</v>
      </c>
      <c r="I134" s="221"/>
      <c r="J134" s="222">
        <f>ROUND(I134*H134,2)</f>
        <v>0</v>
      </c>
      <c r="K134" s="218" t="s">
        <v>131</v>
      </c>
      <c r="L134" s="44"/>
      <c r="M134" s="223" t="s">
        <v>1</v>
      </c>
      <c r="N134" s="224" t="s">
        <v>38</v>
      </c>
      <c r="O134" s="91"/>
      <c r="P134" s="225">
        <f>O134*H134</f>
        <v>0</v>
      </c>
      <c r="Q134" s="225">
        <v>0</v>
      </c>
      <c r="R134" s="225">
        <f>Q134*H134</f>
        <v>0</v>
      </c>
      <c r="S134" s="225">
        <v>0</v>
      </c>
      <c r="T134" s="226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27" t="s">
        <v>132</v>
      </c>
      <c r="AT134" s="227" t="s">
        <v>127</v>
      </c>
      <c r="AU134" s="227" t="s">
        <v>83</v>
      </c>
      <c r="AY134" s="17" t="s">
        <v>126</v>
      </c>
      <c r="BE134" s="228">
        <f>IF(N134="základní",J134,0)</f>
        <v>0</v>
      </c>
      <c r="BF134" s="228">
        <f>IF(N134="snížená",J134,0)</f>
        <v>0</v>
      </c>
      <c r="BG134" s="228">
        <f>IF(N134="zákl. přenesená",J134,0)</f>
        <v>0</v>
      </c>
      <c r="BH134" s="228">
        <f>IF(N134="sníž. přenesená",J134,0)</f>
        <v>0</v>
      </c>
      <c r="BI134" s="228">
        <f>IF(N134="nulová",J134,0)</f>
        <v>0</v>
      </c>
      <c r="BJ134" s="17" t="s">
        <v>81</v>
      </c>
      <c r="BK134" s="228">
        <f>ROUND(I134*H134,2)</f>
        <v>0</v>
      </c>
      <c r="BL134" s="17" t="s">
        <v>132</v>
      </c>
      <c r="BM134" s="227" t="s">
        <v>141</v>
      </c>
    </row>
    <row r="135" s="2" customFormat="1" ht="37.8" customHeight="1">
      <c r="A135" s="38"/>
      <c r="B135" s="39"/>
      <c r="C135" s="216" t="s">
        <v>125</v>
      </c>
      <c r="D135" s="216" t="s">
        <v>127</v>
      </c>
      <c r="E135" s="217" t="s">
        <v>228</v>
      </c>
      <c r="F135" s="218" t="s">
        <v>229</v>
      </c>
      <c r="G135" s="219" t="s">
        <v>219</v>
      </c>
      <c r="H135" s="220">
        <v>219</v>
      </c>
      <c r="I135" s="221"/>
      <c r="J135" s="222">
        <f>ROUND(I135*H135,2)</f>
        <v>0</v>
      </c>
      <c r="K135" s="218" t="s">
        <v>131</v>
      </c>
      <c r="L135" s="44"/>
      <c r="M135" s="223" t="s">
        <v>1</v>
      </c>
      <c r="N135" s="224" t="s">
        <v>38</v>
      </c>
      <c r="O135" s="91"/>
      <c r="P135" s="225">
        <f>O135*H135</f>
        <v>0</v>
      </c>
      <c r="Q135" s="225">
        <v>0</v>
      </c>
      <c r="R135" s="225">
        <f>Q135*H135</f>
        <v>0</v>
      </c>
      <c r="S135" s="225">
        <v>0</v>
      </c>
      <c r="T135" s="226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27" t="s">
        <v>132</v>
      </c>
      <c r="AT135" s="227" t="s">
        <v>127</v>
      </c>
      <c r="AU135" s="227" t="s">
        <v>83</v>
      </c>
      <c r="AY135" s="17" t="s">
        <v>126</v>
      </c>
      <c r="BE135" s="228">
        <f>IF(N135="základní",J135,0)</f>
        <v>0</v>
      </c>
      <c r="BF135" s="228">
        <f>IF(N135="snížená",J135,0)</f>
        <v>0</v>
      </c>
      <c r="BG135" s="228">
        <f>IF(N135="zákl. přenesená",J135,0)</f>
        <v>0</v>
      </c>
      <c r="BH135" s="228">
        <f>IF(N135="sníž. přenesená",J135,0)</f>
        <v>0</v>
      </c>
      <c r="BI135" s="228">
        <f>IF(N135="nulová",J135,0)</f>
        <v>0</v>
      </c>
      <c r="BJ135" s="17" t="s">
        <v>81</v>
      </c>
      <c r="BK135" s="228">
        <f>ROUND(I135*H135,2)</f>
        <v>0</v>
      </c>
      <c r="BL135" s="17" t="s">
        <v>132</v>
      </c>
      <c r="BM135" s="227" t="s">
        <v>144</v>
      </c>
    </row>
    <row r="136" s="2" customFormat="1" ht="44.25" customHeight="1">
      <c r="A136" s="38"/>
      <c r="B136" s="39"/>
      <c r="C136" s="216" t="s">
        <v>138</v>
      </c>
      <c r="D136" s="216" t="s">
        <v>127</v>
      </c>
      <c r="E136" s="217" t="s">
        <v>230</v>
      </c>
      <c r="F136" s="218" t="s">
        <v>231</v>
      </c>
      <c r="G136" s="219" t="s">
        <v>232</v>
      </c>
      <c r="H136" s="220">
        <v>219</v>
      </c>
      <c r="I136" s="221"/>
      <c r="J136" s="222">
        <f>ROUND(I136*H136,2)</f>
        <v>0</v>
      </c>
      <c r="K136" s="218" t="s">
        <v>131</v>
      </c>
      <c r="L136" s="44"/>
      <c r="M136" s="223" t="s">
        <v>1</v>
      </c>
      <c r="N136" s="224" t="s">
        <v>38</v>
      </c>
      <c r="O136" s="91"/>
      <c r="P136" s="225">
        <f>O136*H136</f>
        <v>0</v>
      </c>
      <c r="Q136" s="225">
        <v>0</v>
      </c>
      <c r="R136" s="225">
        <f>Q136*H136</f>
        <v>0</v>
      </c>
      <c r="S136" s="225">
        <v>0</v>
      </c>
      <c r="T136" s="226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27" t="s">
        <v>132</v>
      </c>
      <c r="AT136" s="227" t="s">
        <v>127</v>
      </c>
      <c r="AU136" s="227" t="s">
        <v>83</v>
      </c>
      <c r="AY136" s="17" t="s">
        <v>126</v>
      </c>
      <c r="BE136" s="228">
        <f>IF(N136="základní",J136,0)</f>
        <v>0</v>
      </c>
      <c r="BF136" s="228">
        <f>IF(N136="snížená",J136,0)</f>
        <v>0</v>
      </c>
      <c r="BG136" s="228">
        <f>IF(N136="zákl. přenesená",J136,0)</f>
        <v>0</v>
      </c>
      <c r="BH136" s="228">
        <f>IF(N136="sníž. přenesená",J136,0)</f>
        <v>0</v>
      </c>
      <c r="BI136" s="228">
        <f>IF(N136="nulová",J136,0)</f>
        <v>0</v>
      </c>
      <c r="BJ136" s="17" t="s">
        <v>81</v>
      </c>
      <c r="BK136" s="228">
        <f>ROUND(I136*H136,2)</f>
        <v>0</v>
      </c>
      <c r="BL136" s="17" t="s">
        <v>132</v>
      </c>
      <c r="BM136" s="227" t="s">
        <v>147</v>
      </c>
    </row>
    <row r="137" s="2" customFormat="1" ht="44.25" customHeight="1">
      <c r="A137" s="38"/>
      <c r="B137" s="39"/>
      <c r="C137" s="216" t="s">
        <v>148</v>
      </c>
      <c r="D137" s="216" t="s">
        <v>127</v>
      </c>
      <c r="E137" s="217" t="s">
        <v>233</v>
      </c>
      <c r="F137" s="218" t="s">
        <v>234</v>
      </c>
      <c r="G137" s="219" t="s">
        <v>219</v>
      </c>
      <c r="H137" s="220">
        <v>219.00100000000001</v>
      </c>
      <c r="I137" s="221"/>
      <c r="J137" s="222">
        <f>ROUND(I137*H137,2)</f>
        <v>0</v>
      </c>
      <c r="K137" s="218" t="s">
        <v>131</v>
      </c>
      <c r="L137" s="44"/>
      <c r="M137" s="223" t="s">
        <v>1</v>
      </c>
      <c r="N137" s="224" t="s">
        <v>38</v>
      </c>
      <c r="O137" s="91"/>
      <c r="P137" s="225">
        <f>O137*H137</f>
        <v>0</v>
      </c>
      <c r="Q137" s="225">
        <v>0</v>
      </c>
      <c r="R137" s="225">
        <f>Q137*H137</f>
        <v>0</v>
      </c>
      <c r="S137" s="225">
        <v>0</v>
      </c>
      <c r="T137" s="226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27" t="s">
        <v>132</v>
      </c>
      <c r="AT137" s="227" t="s">
        <v>127</v>
      </c>
      <c r="AU137" s="227" t="s">
        <v>83</v>
      </c>
      <c r="AY137" s="17" t="s">
        <v>126</v>
      </c>
      <c r="BE137" s="228">
        <f>IF(N137="základní",J137,0)</f>
        <v>0</v>
      </c>
      <c r="BF137" s="228">
        <f>IF(N137="snížená",J137,0)</f>
        <v>0</v>
      </c>
      <c r="BG137" s="228">
        <f>IF(N137="zákl. přenesená",J137,0)</f>
        <v>0</v>
      </c>
      <c r="BH137" s="228">
        <f>IF(N137="sníž. přenesená",J137,0)</f>
        <v>0</v>
      </c>
      <c r="BI137" s="228">
        <f>IF(N137="nulová",J137,0)</f>
        <v>0</v>
      </c>
      <c r="BJ137" s="17" t="s">
        <v>81</v>
      </c>
      <c r="BK137" s="228">
        <f>ROUND(I137*H137,2)</f>
        <v>0</v>
      </c>
      <c r="BL137" s="17" t="s">
        <v>132</v>
      </c>
      <c r="BM137" s="227" t="s">
        <v>151</v>
      </c>
    </row>
    <row r="138" s="13" customFormat="1">
      <c r="A138" s="13"/>
      <c r="B138" s="231"/>
      <c r="C138" s="232"/>
      <c r="D138" s="233" t="s">
        <v>197</v>
      </c>
      <c r="E138" s="234" t="s">
        <v>1</v>
      </c>
      <c r="F138" s="235" t="s">
        <v>220</v>
      </c>
      <c r="G138" s="232"/>
      <c r="H138" s="236">
        <v>219.00100000000001</v>
      </c>
      <c r="I138" s="237"/>
      <c r="J138" s="232"/>
      <c r="K138" s="232"/>
      <c r="L138" s="238"/>
      <c r="M138" s="239"/>
      <c r="N138" s="240"/>
      <c r="O138" s="240"/>
      <c r="P138" s="240"/>
      <c r="Q138" s="240"/>
      <c r="R138" s="240"/>
      <c r="S138" s="240"/>
      <c r="T138" s="241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2" t="s">
        <v>197</v>
      </c>
      <c r="AU138" s="242" t="s">
        <v>83</v>
      </c>
      <c r="AV138" s="13" t="s">
        <v>83</v>
      </c>
      <c r="AW138" s="13" t="s">
        <v>30</v>
      </c>
      <c r="AX138" s="13" t="s">
        <v>73</v>
      </c>
      <c r="AY138" s="242" t="s">
        <v>126</v>
      </c>
    </row>
    <row r="139" s="14" customFormat="1">
      <c r="A139" s="14"/>
      <c r="B139" s="243"/>
      <c r="C139" s="244"/>
      <c r="D139" s="233" t="s">
        <v>197</v>
      </c>
      <c r="E139" s="245" t="s">
        <v>1</v>
      </c>
      <c r="F139" s="246" t="s">
        <v>199</v>
      </c>
      <c r="G139" s="244"/>
      <c r="H139" s="247">
        <v>219.00100000000001</v>
      </c>
      <c r="I139" s="248"/>
      <c r="J139" s="244"/>
      <c r="K139" s="244"/>
      <c r="L139" s="249"/>
      <c r="M139" s="250"/>
      <c r="N139" s="251"/>
      <c r="O139" s="251"/>
      <c r="P139" s="251"/>
      <c r="Q139" s="251"/>
      <c r="R139" s="251"/>
      <c r="S139" s="251"/>
      <c r="T139" s="252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53" t="s">
        <v>197</v>
      </c>
      <c r="AU139" s="253" t="s">
        <v>83</v>
      </c>
      <c r="AV139" s="14" t="s">
        <v>132</v>
      </c>
      <c r="AW139" s="14" t="s">
        <v>30</v>
      </c>
      <c r="AX139" s="14" t="s">
        <v>81</v>
      </c>
      <c r="AY139" s="253" t="s">
        <v>126</v>
      </c>
    </row>
    <row r="140" s="2" customFormat="1" ht="16.5" customHeight="1">
      <c r="A140" s="38"/>
      <c r="B140" s="39"/>
      <c r="C140" s="257" t="s">
        <v>141</v>
      </c>
      <c r="D140" s="257" t="s">
        <v>235</v>
      </c>
      <c r="E140" s="258" t="s">
        <v>236</v>
      </c>
      <c r="F140" s="259" t="s">
        <v>237</v>
      </c>
      <c r="G140" s="260" t="s">
        <v>232</v>
      </c>
      <c r="H140" s="261">
        <v>197.09999999999999</v>
      </c>
      <c r="I140" s="262"/>
      <c r="J140" s="263">
        <f>ROUND(I140*H140,2)</f>
        <v>0</v>
      </c>
      <c r="K140" s="259" t="s">
        <v>131</v>
      </c>
      <c r="L140" s="264"/>
      <c r="M140" s="265" t="s">
        <v>1</v>
      </c>
      <c r="N140" s="266" t="s">
        <v>38</v>
      </c>
      <c r="O140" s="91"/>
      <c r="P140" s="225">
        <f>O140*H140</f>
        <v>0</v>
      </c>
      <c r="Q140" s="225">
        <v>0</v>
      </c>
      <c r="R140" s="225">
        <f>Q140*H140</f>
        <v>0</v>
      </c>
      <c r="S140" s="225">
        <v>0</v>
      </c>
      <c r="T140" s="226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27" t="s">
        <v>141</v>
      </c>
      <c r="AT140" s="227" t="s">
        <v>235</v>
      </c>
      <c r="AU140" s="227" t="s">
        <v>83</v>
      </c>
      <c r="AY140" s="17" t="s">
        <v>126</v>
      </c>
      <c r="BE140" s="228">
        <f>IF(N140="základní",J140,0)</f>
        <v>0</v>
      </c>
      <c r="BF140" s="228">
        <f>IF(N140="snížená",J140,0)</f>
        <v>0</v>
      </c>
      <c r="BG140" s="228">
        <f>IF(N140="zákl. přenesená",J140,0)</f>
        <v>0</v>
      </c>
      <c r="BH140" s="228">
        <f>IF(N140="sníž. přenesená",J140,0)</f>
        <v>0</v>
      </c>
      <c r="BI140" s="228">
        <f>IF(N140="nulová",J140,0)</f>
        <v>0</v>
      </c>
      <c r="BJ140" s="17" t="s">
        <v>81</v>
      </c>
      <c r="BK140" s="228">
        <f>ROUND(I140*H140,2)</f>
        <v>0</v>
      </c>
      <c r="BL140" s="17" t="s">
        <v>132</v>
      </c>
      <c r="BM140" s="227" t="s">
        <v>154</v>
      </c>
    </row>
    <row r="141" s="13" customFormat="1">
      <c r="A141" s="13"/>
      <c r="B141" s="231"/>
      <c r="C141" s="232"/>
      <c r="D141" s="233" t="s">
        <v>197</v>
      </c>
      <c r="E141" s="234" t="s">
        <v>1</v>
      </c>
      <c r="F141" s="235" t="s">
        <v>238</v>
      </c>
      <c r="G141" s="232"/>
      <c r="H141" s="236">
        <v>197.09999999999999</v>
      </c>
      <c r="I141" s="237"/>
      <c r="J141" s="232"/>
      <c r="K141" s="232"/>
      <c r="L141" s="238"/>
      <c r="M141" s="239"/>
      <c r="N141" s="240"/>
      <c r="O141" s="240"/>
      <c r="P141" s="240"/>
      <c r="Q141" s="240"/>
      <c r="R141" s="240"/>
      <c r="S141" s="240"/>
      <c r="T141" s="241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2" t="s">
        <v>197</v>
      </c>
      <c r="AU141" s="242" t="s">
        <v>83</v>
      </c>
      <c r="AV141" s="13" t="s">
        <v>83</v>
      </c>
      <c r="AW141" s="13" t="s">
        <v>30</v>
      </c>
      <c r="AX141" s="13" t="s">
        <v>73</v>
      </c>
      <c r="AY141" s="242" t="s">
        <v>126</v>
      </c>
    </row>
    <row r="142" s="14" customFormat="1">
      <c r="A142" s="14"/>
      <c r="B142" s="243"/>
      <c r="C142" s="244"/>
      <c r="D142" s="233" t="s">
        <v>197</v>
      </c>
      <c r="E142" s="245" t="s">
        <v>1</v>
      </c>
      <c r="F142" s="246" t="s">
        <v>199</v>
      </c>
      <c r="G142" s="244"/>
      <c r="H142" s="247">
        <v>197.09999999999999</v>
      </c>
      <c r="I142" s="248"/>
      <c r="J142" s="244"/>
      <c r="K142" s="244"/>
      <c r="L142" s="249"/>
      <c r="M142" s="250"/>
      <c r="N142" s="251"/>
      <c r="O142" s="251"/>
      <c r="P142" s="251"/>
      <c r="Q142" s="251"/>
      <c r="R142" s="251"/>
      <c r="S142" s="251"/>
      <c r="T142" s="252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53" t="s">
        <v>197</v>
      </c>
      <c r="AU142" s="253" t="s">
        <v>83</v>
      </c>
      <c r="AV142" s="14" t="s">
        <v>132</v>
      </c>
      <c r="AW142" s="14" t="s">
        <v>30</v>
      </c>
      <c r="AX142" s="14" t="s">
        <v>81</v>
      </c>
      <c r="AY142" s="253" t="s">
        <v>126</v>
      </c>
    </row>
    <row r="143" s="2" customFormat="1" ht="16.5" customHeight="1">
      <c r="A143" s="38"/>
      <c r="B143" s="39"/>
      <c r="C143" s="257" t="s">
        <v>155</v>
      </c>
      <c r="D143" s="257" t="s">
        <v>235</v>
      </c>
      <c r="E143" s="258" t="s">
        <v>239</v>
      </c>
      <c r="F143" s="259" t="s">
        <v>240</v>
      </c>
      <c r="G143" s="260" t="s">
        <v>232</v>
      </c>
      <c r="H143" s="261">
        <v>197</v>
      </c>
      <c r="I143" s="262"/>
      <c r="J143" s="263">
        <f>ROUND(I143*H143,2)</f>
        <v>0</v>
      </c>
      <c r="K143" s="259" t="s">
        <v>131</v>
      </c>
      <c r="L143" s="264"/>
      <c r="M143" s="265" t="s">
        <v>1</v>
      </c>
      <c r="N143" s="266" t="s">
        <v>38</v>
      </c>
      <c r="O143" s="91"/>
      <c r="P143" s="225">
        <f>O143*H143</f>
        <v>0</v>
      </c>
      <c r="Q143" s="225">
        <v>0</v>
      </c>
      <c r="R143" s="225">
        <f>Q143*H143</f>
        <v>0</v>
      </c>
      <c r="S143" s="225">
        <v>0</v>
      </c>
      <c r="T143" s="226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27" t="s">
        <v>141</v>
      </c>
      <c r="AT143" s="227" t="s">
        <v>235</v>
      </c>
      <c r="AU143" s="227" t="s">
        <v>83</v>
      </c>
      <c r="AY143" s="17" t="s">
        <v>126</v>
      </c>
      <c r="BE143" s="228">
        <f>IF(N143="základní",J143,0)</f>
        <v>0</v>
      </c>
      <c r="BF143" s="228">
        <f>IF(N143="snížená",J143,0)</f>
        <v>0</v>
      </c>
      <c r="BG143" s="228">
        <f>IF(N143="zákl. přenesená",J143,0)</f>
        <v>0</v>
      </c>
      <c r="BH143" s="228">
        <f>IF(N143="sníž. přenesená",J143,0)</f>
        <v>0</v>
      </c>
      <c r="BI143" s="228">
        <f>IF(N143="nulová",J143,0)</f>
        <v>0</v>
      </c>
      <c r="BJ143" s="17" t="s">
        <v>81</v>
      </c>
      <c r="BK143" s="228">
        <f>ROUND(I143*H143,2)</f>
        <v>0</v>
      </c>
      <c r="BL143" s="17" t="s">
        <v>132</v>
      </c>
      <c r="BM143" s="227" t="s">
        <v>158</v>
      </c>
    </row>
    <row r="144" s="12" customFormat="1" ht="22.8" customHeight="1">
      <c r="A144" s="12"/>
      <c r="B144" s="202"/>
      <c r="C144" s="203"/>
      <c r="D144" s="204" t="s">
        <v>72</v>
      </c>
      <c r="E144" s="229" t="s">
        <v>135</v>
      </c>
      <c r="F144" s="229" t="s">
        <v>241</v>
      </c>
      <c r="G144" s="203"/>
      <c r="H144" s="203"/>
      <c r="I144" s="206"/>
      <c r="J144" s="230">
        <f>BK144</f>
        <v>0</v>
      </c>
      <c r="K144" s="203"/>
      <c r="L144" s="208"/>
      <c r="M144" s="209"/>
      <c r="N144" s="210"/>
      <c r="O144" s="210"/>
      <c r="P144" s="211">
        <f>SUM(P145:P152)</f>
        <v>0</v>
      </c>
      <c r="Q144" s="210"/>
      <c r="R144" s="211">
        <f>SUM(R145:R152)</f>
        <v>0</v>
      </c>
      <c r="S144" s="210"/>
      <c r="T144" s="212">
        <f>SUM(T145:T152)</f>
        <v>0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213" t="s">
        <v>81</v>
      </c>
      <c r="AT144" s="214" t="s">
        <v>72</v>
      </c>
      <c r="AU144" s="214" t="s">
        <v>81</v>
      </c>
      <c r="AY144" s="213" t="s">
        <v>126</v>
      </c>
      <c r="BK144" s="215">
        <f>SUM(BK145:BK152)</f>
        <v>0</v>
      </c>
    </row>
    <row r="145" s="2" customFormat="1" ht="37.8" customHeight="1">
      <c r="A145" s="38"/>
      <c r="B145" s="39"/>
      <c r="C145" s="216" t="s">
        <v>144</v>
      </c>
      <c r="D145" s="216" t="s">
        <v>127</v>
      </c>
      <c r="E145" s="217" t="s">
        <v>242</v>
      </c>
      <c r="F145" s="218" t="s">
        <v>243</v>
      </c>
      <c r="G145" s="219" t="s">
        <v>219</v>
      </c>
      <c r="H145" s="220">
        <v>1.8</v>
      </c>
      <c r="I145" s="221"/>
      <c r="J145" s="222">
        <f>ROUND(I145*H145,2)</f>
        <v>0</v>
      </c>
      <c r="K145" s="218" t="s">
        <v>131</v>
      </c>
      <c r="L145" s="44"/>
      <c r="M145" s="223" t="s">
        <v>1</v>
      </c>
      <c r="N145" s="224" t="s">
        <v>38</v>
      </c>
      <c r="O145" s="91"/>
      <c r="P145" s="225">
        <f>O145*H145</f>
        <v>0</v>
      </c>
      <c r="Q145" s="225">
        <v>0</v>
      </c>
      <c r="R145" s="225">
        <f>Q145*H145</f>
        <v>0</v>
      </c>
      <c r="S145" s="225">
        <v>0</v>
      </c>
      <c r="T145" s="226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27" t="s">
        <v>132</v>
      </c>
      <c r="AT145" s="227" t="s">
        <v>127</v>
      </c>
      <c r="AU145" s="227" t="s">
        <v>83</v>
      </c>
      <c r="AY145" s="17" t="s">
        <v>126</v>
      </c>
      <c r="BE145" s="228">
        <f>IF(N145="základní",J145,0)</f>
        <v>0</v>
      </c>
      <c r="BF145" s="228">
        <f>IF(N145="snížená",J145,0)</f>
        <v>0</v>
      </c>
      <c r="BG145" s="228">
        <f>IF(N145="zákl. přenesená",J145,0)</f>
        <v>0</v>
      </c>
      <c r="BH145" s="228">
        <f>IF(N145="sníž. přenesená",J145,0)</f>
        <v>0</v>
      </c>
      <c r="BI145" s="228">
        <f>IF(N145="nulová",J145,0)</f>
        <v>0</v>
      </c>
      <c r="BJ145" s="17" t="s">
        <v>81</v>
      </c>
      <c r="BK145" s="228">
        <f>ROUND(I145*H145,2)</f>
        <v>0</v>
      </c>
      <c r="BL145" s="17" t="s">
        <v>132</v>
      </c>
      <c r="BM145" s="227" t="s">
        <v>161</v>
      </c>
    </row>
    <row r="146" s="15" customFormat="1">
      <c r="A146" s="15"/>
      <c r="B146" s="267"/>
      <c r="C146" s="268"/>
      <c r="D146" s="233" t="s">
        <v>197</v>
      </c>
      <c r="E146" s="269" t="s">
        <v>1</v>
      </c>
      <c r="F146" s="270" t="s">
        <v>244</v>
      </c>
      <c r="G146" s="268"/>
      <c r="H146" s="269" t="s">
        <v>1</v>
      </c>
      <c r="I146" s="271"/>
      <c r="J146" s="268"/>
      <c r="K146" s="268"/>
      <c r="L146" s="272"/>
      <c r="M146" s="273"/>
      <c r="N146" s="274"/>
      <c r="O146" s="274"/>
      <c r="P146" s="274"/>
      <c r="Q146" s="274"/>
      <c r="R146" s="274"/>
      <c r="S146" s="274"/>
      <c r="T146" s="275"/>
      <c r="U146" s="15"/>
      <c r="V146" s="15"/>
      <c r="W146" s="15"/>
      <c r="X146" s="15"/>
      <c r="Y146" s="15"/>
      <c r="Z146" s="15"/>
      <c r="AA146" s="15"/>
      <c r="AB146" s="15"/>
      <c r="AC146" s="15"/>
      <c r="AD146" s="15"/>
      <c r="AE146" s="15"/>
      <c r="AT146" s="276" t="s">
        <v>197</v>
      </c>
      <c r="AU146" s="276" t="s">
        <v>83</v>
      </c>
      <c r="AV146" s="15" t="s">
        <v>81</v>
      </c>
      <c r="AW146" s="15" t="s">
        <v>30</v>
      </c>
      <c r="AX146" s="15" t="s">
        <v>73</v>
      </c>
      <c r="AY146" s="276" t="s">
        <v>126</v>
      </c>
    </row>
    <row r="147" s="13" customFormat="1">
      <c r="A147" s="13"/>
      <c r="B147" s="231"/>
      <c r="C147" s="232"/>
      <c r="D147" s="233" t="s">
        <v>197</v>
      </c>
      <c r="E147" s="234" t="s">
        <v>1</v>
      </c>
      <c r="F147" s="235" t="s">
        <v>245</v>
      </c>
      <c r="G147" s="232"/>
      <c r="H147" s="236">
        <v>1.8</v>
      </c>
      <c r="I147" s="237"/>
      <c r="J147" s="232"/>
      <c r="K147" s="232"/>
      <c r="L147" s="238"/>
      <c r="M147" s="239"/>
      <c r="N147" s="240"/>
      <c r="O147" s="240"/>
      <c r="P147" s="240"/>
      <c r="Q147" s="240"/>
      <c r="R147" s="240"/>
      <c r="S147" s="240"/>
      <c r="T147" s="241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2" t="s">
        <v>197</v>
      </c>
      <c r="AU147" s="242" t="s">
        <v>83</v>
      </c>
      <c r="AV147" s="13" t="s">
        <v>83</v>
      </c>
      <c r="AW147" s="13" t="s">
        <v>30</v>
      </c>
      <c r="AX147" s="13" t="s">
        <v>73</v>
      </c>
      <c r="AY147" s="242" t="s">
        <v>126</v>
      </c>
    </row>
    <row r="148" s="14" customFormat="1">
      <c r="A148" s="14"/>
      <c r="B148" s="243"/>
      <c r="C148" s="244"/>
      <c r="D148" s="233" t="s">
        <v>197</v>
      </c>
      <c r="E148" s="245" t="s">
        <v>1</v>
      </c>
      <c r="F148" s="246" t="s">
        <v>199</v>
      </c>
      <c r="G148" s="244"/>
      <c r="H148" s="247">
        <v>1.8</v>
      </c>
      <c r="I148" s="248"/>
      <c r="J148" s="244"/>
      <c r="K148" s="244"/>
      <c r="L148" s="249"/>
      <c r="M148" s="250"/>
      <c r="N148" s="251"/>
      <c r="O148" s="251"/>
      <c r="P148" s="251"/>
      <c r="Q148" s="251"/>
      <c r="R148" s="251"/>
      <c r="S148" s="251"/>
      <c r="T148" s="252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53" t="s">
        <v>197</v>
      </c>
      <c r="AU148" s="253" t="s">
        <v>83</v>
      </c>
      <c r="AV148" s="14" t="s">
        <v>132</v>
      </c>
      <c r="AW148" s="14" t="s">
        <v>30</v>
      </c>
      <c r="AX148" s="14" t="s">
        <v>81</v>
      </c>
      <c r="AY148" s="253" t="s">
        <v>126</v>
      </c>
    </row>
    <row r="149" s="2" customFormat="1" ht="33" customHeight="1">
      <c r="A149" s="38"/>
      <c r="B149" s="39"/>
      <c r="C149" s="216" t="s">
        <v>162</v>
      </c>
      <c r="D149" s="216" t="s">
        <v>127</v>
      </c>
      <c r="E149" s="217" t="s">
        <v>246</v>
      </c>
      <c r="F149" s="218" t="s">
        <v>247</v>
      </c>
      <c r="G149" s="219" t="s">
        <v>219</v>
      </c>
      <c r="H149" s="220">
        <v>2.085</v>
      </c>
      <c r="I149" s="221"/>
      <c r="J149" s="222">
        <f>ROUND(I149*H149,2)</f>
        <v>0</v>
      </c>
      <c r="K149" s="218" t="s">
        <v>131</v>
      </c>
      <c r="L149" s="44"/>
      <c r="M149" s="223" t="s">
        <v>1</v>
      </c>
      <c r="N149" s="224" t="s">
        <v>38</v>
      </c>
      <c r="O149" s="91"/>
      <c r="P149" s="225">
        <f>O149*H149</f>
        <v>0</v>
      </c>
      <c r="Q149" s="225">
        <v>0</v>
      </c>
      <c r="R149" s="225">
        <f>Q149*H149</f>
        <v>0</v>
      </c>
      <c r="S149" s="225">
        <v>0</v>
      </c>
      <c r="T149" s="226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27" t="s">
        <v>132</v>
      </c>
      <c r="AT149" s="227" t="s">
        <v>127</v>
      </c>
      <c r="AU149" s="227" t="s">
        <v>83</v>
      </c>
      <c r="AY149" s="17" t="s">
        <v>126</v>
      </c>
      <c r="BE149" s="228">
        <f>IF(N149="základní",J149,0)</f>
        <v>0</v>
      </c>
      <c r="BF149" s="228">
        <f>IF(N149="snížená",J149,0)</f>
        <v>0</v>
      </c>
      <c r="BG149" s="228">
        <f>IF(N149="zákl. přenesená",J149,0)</f>
        <v>0</v>
      </c>
      <c r="BH149" s="228">
        <f>IF(N149="sníž. přenesená",J149,0)</f>
        <v>0</v>
      </c>
      <c r="BI149" s="228">
        <f>IF(N149="nulová",J149,0)</f>
        <v>0</v>
      </c>
      <c r="BJ149" s="17" t="s">
        <v>81</v>
      </c>
      <c r="BK149" s="228">
        <f>ROUND(I149*H149,2)</f>
        <v>0</v>
      </c>
      <c r="BL149" s="17" t="s">
        <v>132</v>
      </c>
      <c r="BM149" s="227" t="s">
        <v>165</v>
      </c>
    </row>
    <row r="150" s="15" customFormat="1">
      <c r="A150" s="15"/>
      <c r="B150" s="267"/>
      <c r="C150" s="268"/>
      <c r="D150" s="233" t="s">
        <v>197</v>
      </c>
      <c r="E150" s="269" t="s">
        <v>1</v>
      </c>
      <c r="F150" s="270" t="s">
        <v>248</v>
      </c>
      <c r="G150" s="268"/>
      <c r="H150" s="269" t="s">
        <v>1</v>
      </c>
      <c r="I150" s="271"/>
      <c r="J150" s="268"/>
      <c r="K150" s="268"/>
      <c r="L150" s="272"/>
      <c r="M150" s="273"/>
      <c r="N150" s="274"/>
      <c r="O150" s="274"/>
      <c r="P150" s="274"/>
      <c r="Q150" s="274"/>
      <c r="R150" s="274"/>
      <c r="S150" s="274"/>
      <c r="T150" s="275"/>
      <c r="U150" s="15"/>
      <c r="V150" s="15"/>
      <c r="W150" s="15"/>
      <c r="X150" s="15"/>
      <c r="Y150" s="15"/>
      <c r="Z150" s="15"/>
      <c r="AA150" s="15"/>
      <c r="AB150" s="15"/>
      <c r="AC150" s="15"/>
      <c r="AD150" s="15"/>
      <c r="AE150" s="15"/>
      <c r="AT150" s="276" t="s">
        <v>197</v>
      </c>
      <c r="AU150" s="276" t="s">
        <v>83</v>
      </c>
      <c r="AV150" s="15" t="s">
        <v>81</v>
      </c>
      <c r="AW150" s="15" t="s">
        <v>30</v>
      </c>
      <c r="AX150" s="15" t="s">
        <v>73</v>
      </c>
      <c r="AY150" s="276" t="s">
        <v>126</v>
      </c>
    </row>
    <row r="151" s="13" customFormat="1">
      <c r="A151" s="13"/>
      <c r="B151" s="231"/>
      <c r="C151" s="232"/>
      <c r="D151" s="233" t="s">
        <v>197</v>
      </c>
      <c r="E151" s="234" t="s">
        <v>1</v>
      </c>
      <c r="F151" s="235" t="s">
        <v>249</v>
      </c>
      <c r="G151" s="232"/>
      <c r="H151" s="236">
        <v>2.085</v>
      </c>
      <c r="I151" s="237"/>
      <c r="J151" s="232"/>
      <c r="K151" s="232"/>
      <c r="L151" s="238"/>
      <c r="M151" s="239"/>
      <c r="N151" s="240"/>
      <c r="O151" s="240"/>
      <c r="P151" s="240"/>
      <c r="Q151" s="240"/>
      <c r="R151" s="240"/>
      <c r="S151" s="240"/>
      <c r="T151" s="241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2" t="s">
        <v>197</v>
      </c>
      <c r="AU151" s="242" t="s">
        <v>83</v>
      </c>
      <c r="AV151" s="13" t="s">
        <v>83</v>
      </c>
      <c r="AW151" s="13" t="s">
        <v>30</v>
      </c>
      <c r="AX151" s="13" t="s">
        <v>73</v>
      </c>
      <c r="AY151" s="242" t="s">
        <v>126</v>
      </c>
    </row>
    <row r="152" s="14" customFormat="1">
      <c r="A152" s="14"/>
      <c r="B152" s="243"/>
      <c r="C152" s="244"/>
      <c r="D152" s="233" t="s">
        <v>197</v>
      </c>
      <c r="E152" s="245" t="s">
        <v>1</v>
      </c>
      <c r="F152" s="246" t="s">
        <v>199</v>
      </c>
      <c r="G152" s="244"/>
      <c r="H152" s="247">
        <v>2.085</v>
      </c>
      <c r="I152" s="248"/>
      <c r="J152" s="244"/>
      <c r="K152" s="244"/>
      <c r="L152" s="249"/>
      <c r="M152" s="250"/>
      <c r="N152" s="251"/>
      <c r="O152" s="251"/>
      <c r="P152" s="251"/>
      <c r="Q152" s="251"/>
      <c r="R152" s="251"/>
      <c r="S152" s="251"/>
      <c r="T152" s="252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53" t="s">
        <v>197</v>
      </c>
      <c r="AU152" s="253" t="s">
        <v>83</v>
      </c>
      <c r="AV152" s="14" t="s">
        <v>132</v>
      </c>
      <c r="AW152" s="14" t="s">
        <v>30</v>
      </c>
      <c r="AX152" s="14" t="s">
        <v>81</v>
      </c>
      <c r="AY152" s="253" t="s">
        <v>126</v>
      </c>
    </row>
    <row r="153" s="12" customFormat="1" ht="22.8" customHeight="1">
      <c r="A153" s="12"/>
      <c r="B153" s="202"/>
      <c r="C153" s="203"/>
      <c r="D153" s="204" t="s">
        <v>72</v>
      </c>
      <c r="E153" s="229" t="s">
        <v>250</v>
      </c>
      <c r="F153" s="229" t="s">
        <v>251</v>
      </c>
      <c r="G153" s="203"/>
      <c r="H153" s="203"/>
      <c r="I153" s="206"/>
      <c r="J153" s="230">
        <f>BK153</f>
        <v>0</v>
      </c>
      <c r="K153" s="203"/>
      <c r="L153" s="208"/>
      <c r="M153" s="209"/>
      <c r="N153" s="210"/>
      <c r="O153" s="210"/>
      <c r="P153" s="211">
        <f>SUM(P154:P174)</f>
        <v>0</v>
      </c>
      <c r="Q153" s="210"/>
      <c r="R153" s="211">
        <f>SUM(R154:R174)</f>
        <v>0</v>
      </c>
      <c r="S153" s="210"/>
      <c r="T153" s="212">
        <f>SUM(T154:T174)</f>
        <v>0</v>
      </c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R153" s="213" t="s">
        <v>81</v>
      </c>
      <c r="AT153" s="214" t="s">
        <v>72</v>
      </c>
      <c r="AU153" s="214" t="s">
        <v>81</v>
      </c>
      <c r="AY153" s="213" t="s">
        <v>126</v>
      </c>
      <c r="BK153" s="215">
        <f>SUM(BK154:BK174)</f>
        <v>0</v>
      </c>
    </row>
    <row r="154" s="2" customFormat="1" ht="44.25" customHeight="1">
      <c r="A154" s="38"/>
      <c r="B154" s="39"/>
      <c r="C154" s="216" t="s">
        <v>147</v>
      </c>
      <c r="D154" s="216" t="s">
        <v>127</v>
      </c>
      <c r="E154" s="217" t="s">
        <v>252</v>
      </c>
      <c r="F154" s="218" t="s">
        <v>253</v>
      </c>
      <c r="G154" s="219" t="s">
        <v>219</v>
      </c>
      <c r="H154" s="220">
        <v>3503.7449999999999</v>
      </c>
      <c r="I154" s="221"/>
      <c r="J154" s="222">
        <f>ROUND(I154*H154,2)</f>
        <v>0</v>
      </c>
      <c r="K154" s="218" t="s">
        <v>131</v>
      </c>
      <c r="L154" s="44"/>
      <c r="M154" s="223" t="s">
        <v>1</v>
      </c>
      <c r="N154" s="224" t="s">
        <v>38</v>
      </c>
      <c r="O154" s="91"/>
      <c r="P154" s="225">
        <f>O154*H154</f>
        <v>0</v>
      </c>
      <c r="Q154" s="225">
        <v>0</v>
      </c>
      <c r="R154" s="225">
        <f>Q154*H154</f>
        <v>0</v>
      </c>
      <c r="S154" s="225">
        <v>0</v>
      </c>
      <c r="T154" s="226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27" t="s">
        <v>132</v>
      </c>
      <c r="AT154" s="227" t="s">
        <v>127</v>
      </c>
      <c r="AU154" s="227" t="s">
        <v>83</v>
      </c>
      <c r="AY154" s="17" t="s">
        <v>126</v>
      </c>
      <c r="BE154" s="228">
        <f>IF(N154="základní",J154,0)</f>
        <v>0</v>
      </c>
      <c r="BF154" s="228">
        <f>IF(N154="snížená",J154,0)</f>
        <v>0</v>
      </c>
      <c r="BG154" s="228">
        <f>IF(N154="zákl. přenesená",J154,0)</f>
        <v>0</v>
      </c>
      <c r="BH154" s="228">
        <f>IF(N154="sníž. přenesená",J154,0)</f>
        <v>0</v>
      </c>
      <c r="BI154" s="228">
        <f>IF(N154="nulová",J154,0)</f>
        <v>0</v>
      </c>
      <c r="BJ154" s="17" t="s">
        <v>81</v>
      </c>
      <c r="BK154" s="228">
        <f>ROUND(I154*H154,2)</f>
        <v>0</v>
      </c>
      <c r="BL154" s="17" t="s">
        <v>132</v>
      </c>
      <c r="BM154" s="227" t="s">
        <v>168</v>
      </c>
    </row>
    <row r="155" s="13" customFormat="1">
      <c r="A155" s="13"/>
      <c r="B155" s="231"/>
      <c r="C155" s="232"/>
      <c r="D155" s="233" t="s">
        <v>197</v>
      </c>
      <c r="E155" s="234" t="s">
        <v>1</v>
      </c>
      <c r="F155" s="235" t="s">
        <v>254</v>
      </c>
      <c r="G155" s="232"/>
      <c r="H155" s="236">
        <v>3503.7449999999999</v>
      </c>
      <c r="I155" s="237"/>
      <c r="J155" s="232"/>
      <c r="K155" s="232"/>
      <c r="L155" s="238"/>
      <c r="M155" s="239"/>
      <c r="N155" s="240"/>
      <c r="O155" s="240"/>
      <c r="P155" s="240"/>
      <c r="Q155" s="240"/>
      <c r="R155" s="240"/>
      <c r="S155" s="240"/>
      <c r="T155" s="241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2" t="s">
        <v>197</v>
      </c>
      <c r="AU155" s="242" t="s">
        <v>83</v>
      </c>
      <c r="AV155" s="13" t="s">
        <v>83</v>
      </c>
      <c r="AW155" s="13" t="s">
        <v>30</v>
      </c>
      <c r="AX155" s="13" t="s">
        <v>73</v>
      </c>
      <c r="AY155" s="242" t="s">
        <v>126</v>
      </c>
    </row>
    <row r="156" s="14" customFormat="1">
      <c r="A156" s="14"/>
      <c r="B156" s="243"/>
      <c r="C156" s="244"/>
      <c r="D156" s="233" t="s">
        <v>197</v>
      </c>
      <c r="E156" s="245" t="s">
        <v>1</v>
      </c>
      <c r="F156" s="246" t="s">
        <v>199</v>
      </c>
      <c r="G156" s="244"/>
      <c r="H156" s="247">
        <v>3503.7449999999999</v>
      </c>
      <c r="I156" s="248"/>
      <c r="J156" s="244"/>
      <c r="K156" s="244"/>
      <c r="L156" s="249"/>
      <c r="M156" s="250"/>
      <c r="N156" s="251"/>
      <c r="O156" s="251"/>
      <c r="P156" s="251"/>
      <c r="Q156" s="251"/>
      <c r="R156" s="251"/>
      <c r="S156" s="251"/>
      <c r="T156" s="252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53" t="s">
        <v>197</v>
      </c>
      <c r="AU156" s="253" t="s">
        <v>83</v>
      </c>
      <c r="AV156" s="14" t="s">
        <v>132</v>
      </c>
      <c r="AW156" s="14" t="s">
        <v>30</v>
      </c>
      <c r="AX156" s="14" t="s">
        <v>81</v>
      </c>
      <c r="AY156" s="253" t="s">
        <v>126</v>
      </c>
    </row>
    <row r="157" s="2" customFormat="1" ht="24.15" customHeight="1">
      <c r="A157" s="38"/>
      <c r="B157" s="39"/>
      <c r="C157" s="216" t="s">
        <v>169</v>
      </c>
      <c r="D157" s="216" t="s">
        <v>127</v>
      </c>
      <c r="E157" s="217" t="s">
        <v>255</v>
      </c>
      <c r="F157" s="218" t="s">
        <v>256</v>
      </c>
      <c r="G157" s="219" t="s">
        <v>219</v>
      </c>
      <c r="H157" s="220">
        <v>89.381</v>
      </c>
      <c r="I157" s="221"/>
      <c r="J157" s="222">
        <f>ROUND(I157*H157,2)</f>
        <v>0</v>
      </c>
      <c r="K157" s="218" t="s">
        <v>131</v>
      </c>
      <c r="L157" s="44"/>
      <c r="M157" s="223" t="s">
        <v>1</v>
      </c>
      <c r="N157" s="224" t="s">
        <v>38</v>
      </c>
      <c r="O157" s="91"/>
      <c r="P157" s="225">
        <f>O157*H157</f>
        <v>0</v>
      </c>
      <c r="Q157" s="225">
        <v>0</v>
      </c>
      <c r="R157" s="225">
        <f>Q157*H157</f>
        <v>0</v>
      </c>
      <c r="S157" s="225">
        <v>0</v>
      </c>
      <c r="T157" s="226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27" t="s">
        <v>132</v>
      </c>
      <c r="AT157" s="227" t="s">
        <v>127</v>
      </c>
      <c r="AU157" s="227" t="s">
        <v>83</v>
      </c>
      <c r="AY157" s="17" t="s">
        <v>126</v>
      </c>
      <c r="BE157" s="228">
        <f>IF(N157="základní",J157,0)</f>
        <v>0</v>
      </c>
      <c r="BF157" s="228">
        <f>IF(N157="snížená",J157,0)</f>
        <v>0</v>
      </c>
      <c r="BG157" s="228">
        <f>IF(N157="zákl. přenesená",J157,0)</f>
        <v>0</v>
      </c>
      <c r="BH157" s="228">
        <f>IF(N157="sníž. přenesená",J157,0)</f>
        <v>0</v>
      </c>
      <c r="BI157" s="228">
        <f>IF(N157="nulová",J157,0)</f>
        <v>0</v>
      </c>
      <c r="BJ157" s="17" t="s">
        <v>81</v>
      </c>
      <c r="BK157" s="228">
        <f>ROUND(I157*H157,2)</f>
        <v>0</v>
      </c>
      <c r="BL157" s="17" t="s">
        <v>132</v>
      </c>
      <c r="BM157" s="227" t="s">
        <v>172</v>
      </c>
    </row>
    <row r="158" s="13" customFormat="1">
      <c r="A158" s="13"/>
      <c r="B158" s="231"/>
      <c r="C158" s="232"/>
      <c r="D158" s="233" t="s">
        <v>197</v>
      </c>
      <c r="E158" s="234" t="s">
        <v>1</v>
      </c>
      <c r="F158" s="235" t="s">
        <v>257</v>
      </c>
      <c r="G158" s="232"/>
      <c r="H158" s="236">
        <v>89.381</v>
      </c>
      <c r="I158" s="237"/>
      <c r="J158" s="232"/>
      <c r="K158" s="232"/>
      <c r="L158" s="238"/>
      <c r="M158" s="239"/>
      <c r="N158" s="240"/>
      <c r="O158" s="240"/>
      <c r="P158" s="240"/>
      <c r="Q158" s="240"/>
      <c r="R158" s="240"/>
      <c r="S158" s="240"/>
      <c r="T158" s="241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2" t="s">
        <v>197</v>
      </c>
      <c r="AU158" s="242" t="s">
        <v>83</v>
      </c>
      <c r="AV158" s="13" t="s">
        <v>83</v>
      </c>
      <c r="AW158" s="13" t="s">
        <v>30</v>
      </c>
      <c r="AX158" s="13" t="s">
        <v>73</v>
      </c>
      <c r="AY158" s="242" t="s">
        <v>126</v>
      </c>
    </row>
    <row r="159" s="14" customFormat="1">
      <c r="A159" s="14"/>
      <c r="B159" s="243"/>
      <c r="C159" s="244"/>
      <c r="D159" s="233" t="s">
        <v>197</v>
      </c>
      <c r="E159" s="245" t="s">
        <v>1</v>
      </c>
      <c r="F159" s="246" t="s">
        <v>199</v>
      </c>
      <c r="G159" s="244"/>
      <c r="H159" s="247">
        <v>89.381</v>
      </c>
      <c r="I159" s="248"/>
      <c r="J159" s="244"/>
      <c r="K159" s="244"/>
      <c r="L159" s="249"/>
      <c r="M159" s="250"/>
      <c r="N159" s="251"/>
      <c r="O159" s="251"/>
      <c r="P159" s="251"/>
      <c r="Q159" s="251"/>
      <c r="R159" s="251"/>
      <c r="S159" s="251"/>
      <c r="T159" s="252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53" t="s">
        <v>197</v>
      </c>
      <c r="AU159" s="253" t="s">
        <v>83</v>
      </c>
      <c r="AV159" s="14" t="s">
        <v>132</v>
      </c>
      <c r="AW159" s="14" t="s">
        <v>30</v>
      </c>
      <c r="AX159" s="14" t="s">
        <v>81</v>
      </c>
      <c r="AY159" s="253" t="s">
        <v>126</v>
      </c>
    </row>
    <row r="160" s="2" customFormat="1" ht="24.15" customHeight="1">
      <c r="A160" s="38"/>
      <c r="B160" s="39"/>
      <c r="C160" s="216" t="s">
        <v>151</v>
      </c>
      <c r="D160" s="216" t="s">
        <v>127</v>
      </c>
      <c r="E160" s="217" t="s">
        <v>258</v>
      </c>
      <c r="F160" s="218" t="s">
        <v>259</v>
      </c>
      <c r="G160" s="219" t="s">
        <v>219</v>
      </c>
      <c r="H160" s="220">
        <v>60.994999999999997</v>
      </c>
      <c r="I160" s="221"/>
      <c r="J160" s="222">
        <f>ROUND(I160*H160,2)</f>
        <v>0</v>
      </c>
      <c r="K160" s="218" t="s">
        <v>131</v>
      </c>
      <c r="L160" s="44"/>
      <c r="M160" s="223" t="s">
        <v>1</v>
      </c>
      <c r="N160" s="224" t="s">
        <v>38</v>
      </c>
      <c r="O160" s="91"/>
      <c r="P160" s="225">
        <f>O160*H160</f>
        <v>0</v>
      </c>
      <c r="Q160" s="225">
        <v>0</v>
      </c>
      <c r="R160" s="225">
        <f>Q160*H160</f>
        <v>0</v>
      </c>
      <c r="S160" s="225">
        <v>0</v>
      </c>
      <c r="T160" s="226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27" t="s">
        <v>132</v>
      </c>
      <c r="AT160" s="227" t="s">
        <v>127</v>
      </c>
      <c r="AU160" s="227" t="s">
        <v>83</v>
      </c>
      <c r="AY160" s="17" t="s">
        <v>126</v>
      </c>
      <c r="BE160" s="228">
        <f>IF(N160="základní",J160,0)</f>
        <v>0</v>
      </c>
      <c r="BF160" s="228">
        <f>IF(N160="snížená",J160,0)</f>
        <v>0</v>
      </c>
      <c r="BG160" s="228">
        <f>IF(N160="zákl. přenesená",J160,0)</f>
        <v>0</v>
      </c>
      <c r="BH160" s="228">
        <f>IF(N160="sníž. přenesená",J160,0)</f>
        <v>0</v>
      </c>
      <c r="BI160" s="228">
        <f>IF(N160="nulová",J160,0)</f>
        <v>0</v>
      </c>
      <c r="BJ160" s="17" t="s">
        <v>81</v>
      </c>
      <c r="BK160" s="228">
        <f>ROUND(I160*H160,2)</f>
        <v>0</v>
      </c>
      <c r="BL160" s="17" t="s">
        <v>132</v>
      </c>
      <c r="BM160" s="227" t="s">
        <v>175</v>
      </c>
    </row>
    <row r="161" s="15" customFormat="1">
      <c r="A161" s="15"/>
      <c r="B161" s="267"/>
      <c r="C161" s="268"/>
      <c r="D161" s="233" t="s">
        <v>197</v>
      </c>
      <c r="E161" s="269" t="s">
        <v>1</v>
      </c>
      <c r="F161" s="270" t="s">
        <v>260</v>
      </c>
      <c r="G161" s="268"/>
      <c r="H161" s="269" t="s">
        <v>1</v>
      </c>
      <c r="I161" s="271"/>
      <c r="J161" s="268"/>
      <c r="K161" s="268"/>
      <c r="L161" s="272"/>
      <c r="M161" s="273"/>
      <c r="N161" s="274"/>
      <c r="O161" s="274"/>
      <c r="P161" s="274"/>
      <c r="Q161" s="274"/>
      <c r="R161" s="274"/>
      <c r="S161" s="274"/>
      <c r="T161" s="275"/>
      <c r="U161" s="15"/>
      <c r="V161" s="15"/>
      <c r="W161" s="15"/>
      <c r="X161" s="15"/>
      <c r="Y161" s="15"/>
      <c r="Z161" s="15"/>
      <c r="AA161" s="15"/>
      <c r="AB161" s="15"/>
      <c r="AC161" s="15"/>
      <c r="AD161" s="15"/>
      <c r="AE161" s="15"/>
      <c r="AT161" s="276" t="s">
        <v>197</v>
      </c>
      <c r="AU161" s="276" t="s">
        <v>83</v>
      </c>
      <c r="AV161" s="15" t="s">
        <v>81</v>
      </c>
      <c r="AW161" s="15" t="s">
        <v>30</v>
      </c>
      <c r="AX161" s="15" t="s">
        <v>73</v>
      </c>
      <c r="AY161" s="276" t="s">
        <v>126</v>
      </c>
    </row>
    <row r="162" s="13" customFormat="1">
      <c r="A162" s="13"/>
      <c r="B162" s="231"/>
      <c r="C162" s="232"/>
      <c r="D162" s="233" t="s">
        <v>197</v>
      </c>
      <c r="E162" s="234" t="s">
        <v>1</v>
      </c>
      <c r="F162" s="235" t="s">
        <v>261</v>
      </c>
      <c r="G162" s="232"/>
      <c r="H162" s="236">
        <v>20.568000000000001</v>
      </c>
      <c r="I162" s="237"/>
      <c r="J162" s="232"/>
      <c r="K162" s="232"/>
      <c r="L162" s="238"/>
      <c r="M162" s="239"/>
      <c r="N162" s="240"/>
      <c r="O162" s="240"/>
      <c r="P162" s="240"/>
      <c r="Q162" s="240"/>
      <c r="R162" s="240"/>
      <c r="S162" s="240"/>
      <c r="T162" s="241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2" t="s">
        <v>197</v>
      </c>
      <c r="AU162" s="242" t="s">
        <v>83</v>
      </c>
      <c r="AV162" s="13" t="s">
        <v>83</v>
      </c>
      <c r="AW162" s="13" t="s">
        <v>30</v>
      </c>
      <c r="AX162" s="13" t="s">
        <v>73</v>
      </c>
      <c r="AY162" s="242" t="s">
        <v>126</v>
      </c>
    </row>
    <row r="163" s="13" customFormat="1">
      <c r="A163" s="13"/>
      <c r="B163" s="231"/>
      <c r="C163" s="232"/>
      <c r="D163" s="233" t="s">
        <v>197</v>
      </c>
      <c r="E163" s="234" t="s">
        <v>1</v>
      </c>
      <c r="F163" s="235" t="s">
        <v>262</v>
      </c>
      <c r="G163" s="232"/>
      <c r="H163" s="236">
        <v>10.08</v>
      </c>
      <c r="I163" s="237"/>
      <c r="J163" s="232"/>
      <c r="K163" s="232"/>
      <c r="L163" s="238"/>
      <c r="M163" s="239"/>
      <c r="N163" s="240"/>
      <c r="O163" s="240"/>
      <c r="P163" s="240"/>
      <c r="Q163" s="240"/>
      <c r="R163" s="240"/>
      <c r="S163" s="240"/>
      <c r="T163" s="241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2" t="s">
        <v>197</v>
      </c>
      <c r="AU163" s="242" t="s">
        <v>83</v>
      </c>
      <c r="AV163" s="13" t="s">
        <v>83</v>
      </c>
      <c r="AW163" s="13" t="s">
        <v>30</v>
      </c>
      <c r="AX163" s="13" t="s">
        <v>73</v>
      </c>
      <c r="AY163" s="242" t="s">
        <v>126</v>
      </c>
    </row>
    <row r="164" s="13" customFormat="1">
      <c r="A164" s="13"/>
      <c r="B164" s="231"/>
      <c r="C164" s="232"/>
      <c r="D164" s="233" t="s">
        <v>197</v>
      </c>
      <c r="E164" s="234" t="s">
        <v>1</v>
      </c>
      <c r="F164" s="235" t="s">
        <v>263</v>
      </c>
      <c r="G164" s="232"/>
      <c r="H164" s="236">
        <v>9.3699999999999992</v>
      </c>
      <c r="I164" s="237"/>
      <c r="J164" s="232"/>
      <c r="K164" s="232"/>
      <c r="L164" s="238"/>
      <c r="M164" s="239"/>
      <c r="N164" s="240"/>
      <c r="O164" s="240"/>
      <c r="P164" s="240"/>
      <c r="Q164" s="240"/>
      <c r="R164" s="240"/>
      <c r="S164" s="240"/>
      <c r="T164" s="241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2" t="s">
        <v>197</v>
      </c>
      <c r="AU164" s="242" t="s">
        <v>83</v>
      </c>
      <c r="AV164" s="13" t="s">
        <v>83</v>
      </c>
      <c r="AW164" s="13" t="s">
        <v>30</v>
      </c>
      <c r="AX164" s="13" t="s">
        <v>73</v>
      </c>
      <c r="AY164" s="242" t="s">
        <v>126</v>
      </c>
    </row>
    <row r="165" s="13" customFormat="1">
      <c r="A165" s="13"/>
      <c r="B165" s="231"/>
      <c r="C165" s="232"/>
      <c r="D165" s="233" t="s">
        <v>197</v>
      </c>
      <c r="E165" s="234" t="s">
        <v>1</v>
      </c>
      <c r="F165" s="235" t="s">
        <v>264</v>
      </c>
      <c r="G165" s="232"/>
      <c r="H165" s="236">
        <v>2.496</v>
      </c>
      <c r="I165" s="237"/>
      <c r="J165" s="232"/>
      <c r="K165" s="232"/>
      <c r="L165" s="238"/>
      <c r="M165" s="239"/>
      <c r="N165" s="240"/>
      <c r="O165" s="240"/>
      <c r="P165" s="240"/>
      <c r="Q165" s="240"/>
      <c r="R165" s="240"/>
      <c r="S165" s="240"/>
      <c r="T165" s="241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2" t="s">
        <v>197</v>
      </c>
      <c r="AU165" s="242" t="s">
        <v>83</v>
      </c>
      <c r="AV165" s="13" t="s">
        <v>83</v>
      </c>
      <c r="AW165" s="13" t="s">
        <v>30</v>
      </c>
      <c r="AX165" s="13" t="s">
        <v>73</v>
      </c>
      <c r="AY165" s="242" t="s">
        <v>126</v>
      </c>
    </row>
    <row r="166" s="13" customFormat="1">
      <c r="A166" s="13"/>
      <c r="B166" s="231"/>
      <c r="C166" s="232"/>
      <c r="D166" s="233" t="s">
        <v>197</v>
      </c>
      <c r="E166" s="234" t="s">
        <v>1</v>
      </c>
      <c r="F166" s="235" t="s">
        <v>265</v>
      </c>
      <c r="G166" s="232"/>
      <c r="H166" s="236">
        <v>4.6849999999999996</v>
      </c>
      <c r="I166" s="237"/>
      <c r="J166" s="232"/>
      <c r="K166" s="232"/>
      <c r="L166" s="238"/>
      <c r="M166" s="239"/>
      <c r="N166" s="240"/>
      <c r="O166" s="240"/>
      <c r="P166" s="240"/>
      <c r="Q166" s="240"/>
      <c r="R166" s="240"/>
      <c r="S166" s="240"/>
      <c r="T166" s="241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2" t="s">
        <v>197</v>
      </c>
      <c r="AU166" s="242" t="s">
        <v>83</v>
      </c>
      <c r="AV166" s="13" t="s">
        <v>83</v>
      </c>
      <c r="AW166" s="13" t="s">
        <v>30</v>
      </c>
      <c r="AX166" s="13" t="s">
        <v>73</v>
      </c>
      <c r="AY166" s="242" t="s">
        <v>126</v>
      </c>
    </row>
    <row r="167" s="13" customFormat="1">
      <c r="A167" s="13"/>
      <c r="B167" s="231"/>
      <c r="C167" s="232"/>
      <c r="D167" s="233" t="s">
        <v>197</v>
      </c>
      <c r="E167" s="234" t="s">
        <v>1</v>
      </c>
      <c r="F167" s="235" t="s">
        <v>266</v>
      </c>
      <c r="G167" s="232"/>
      <c r="H167" s="236">
        <v>4.492</v>
      </c>
      <c r="I167" s="237"/>
      <c r="J167" s="232"/>
      <c r="K167" s="232"/>
      <c r="L167" s="238"/>
      <c r="M167" s="239"/>
      <c r="N167" s="240"/>
      <c r="O167" s="240"/>
      <c r="P167" s="240"/>
      <c r="Q167" s="240"/>
      <c r="R167" s="240"/>
      <c r="S167" s="240"/>
      <c r="T167" s="241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2" t="s">
        <v>197</v>
      </c>
      <c r="AU167" s="242" t="s">
        <v>83</v>
      </c>
      <c r="AV167" s="13" t="s">
        <v>83</v>
      </c>
      <c r="AW167" s="13" t="s">
        <v>30</v>
      </c>
      <c r="AX167" s="13" t="s">
        <v>73</v>
      </c>
      <c r="AY167" s="242" t="s">
        <v>126</v>
      </c>
    </row>
    <row r="168" s="13" customFormat="1">
      <c r="A168" s="13"/>
      <c r="B168" s="231"/>
      <c r="C168" s="232"/>
      <c r="D168" s="233" t="s">
        <v>197</v>
      </c>
      <c r="E168" s="234" t="s">
        <v>1</v>
      </c>
      <c r="F168" s="235" t="s">
        <v>267</v>
      </c>
      <c r="G168" s="232"/>
      <c r="H168" s="236">
        <v>1.6639999999999999</v>
      </c>
      <c r="I168" s="237"/>
      <c r="J168" s="232"/>
      <c r="K168" s="232"/>
      <c r="L168" s="238"/>
      <c r="M168" s="239"/>
      <c r="N168" s="240"/>
      <c r="O168" s="240"/>
      <c r="P168" s="240"/>
      <c r="Q168" s="240"/>
      <c r="R168" s="240"/>
      <c r="S168" s="240"/>
      <c r="T168" s="241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2" t="s">
        <v>197</v>
      </c>
      <c r="AU168" s="242" t="s">
        <v>83</v>
      </c>
      <c r="AV168" s="13" t="s">
        <v>83</v>
      </c>
      <c r="AW168" s="13" t="s">
        <v>30</v>
      </c>
      <c r="AX168" s="13" t="s">
        <v>73</v>
      </c>
      <c r="AY168" s="242" t="s">
        <v>126</v>
      </c>
    </row>
    <row r="169" s="13" customFormat="1">
      <c r="A169" s="13"/>
      <c r="B169" s="231"/>
      <c r="C169" s="232"/>
      <c r="D169" s="233" t="s">
        <v>197</v>
      </c>
      <c r="E169" s="234" t="s">
        <v>1</v>
      </c>
      <c r="F169" s="235" t="s">
        <v>268</v>
      </c>
      <c r="G169" s="232"/>
      <c r="H169" s="236">
        <v>7.6399999999999997</v>
      </c>
      <c r="I169" s="237"/>
      <c r="J169" s="232"/>
      <c r="K169" s="232"/>
      <c r="L169" s="238"/>
      <c r="M169" s="239"/>
      <c r="N169" s="240"/>
      <c r="O169" s="240"/>
      <c r="P169" s="240"/>
      <c r="Q169" s="240"/>
      <c r="R169" s="240"/>
      <c r="S169" s="240"/>
      <c r="T169" s="241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2" t="s">
        <v>197</v>
      </c>
      <c r="AU169" s="242" t="s">
        <v>83</v>
      </c>
      <c r="AV169" s="13" t="s">
        <v>83</v>
      </c>
      <c r="AW169" s="13" t="s">
        <v>30</v>
      </c>
      <c r="AX169" s="13" t="s">
        <v>73</v>
      </c>
      <c r="AY169" s="242" t="s">
        <v>126</v>
      </c>
    </row>
    <row r="170" s="14" customFormat="1">
      <c r="A170" s="14"/>
      <c r="B170" s="243"/>
      <c r="C170" s="244"/>
      <c r="D170" s="233" t="s">
        <v>197</v>
      </c>
      <c r="E170" s="245" t="s">
        <v>1</v>
      </c>
      <c r="F170" s="246" t="s">
        <v>199</v>
      </c>
      <c r="G170" s="244"/>
      <c r="H170" s="247">
        <v>60.995000000000005</v>
      </c>
      <c r="I170" s="248"/>
      <c r="J170" s="244"/>
      <c r="K170" s="244"/>
      <c r="L170" s="249"/>
      <c r="M170" s="250"/>
      <c r="N170" s="251"/>
      <c r="O170" s="251"/>
      <c r="P170" s="251"/>
      <c r="Q170" s="251"/>
      <c r="R170" s="251"/>
      <c r="S170" s="251"/>
      <c r="T170" s="252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53" t="s">
        <v>197</v>
      </c>
      <c r="AU170" s="253" t="s">
        <v>83</v>
      </c>
      <c r="AV170" s="14" t="s">
        <v>132</v>
      </c>
      <c r="AW170" s="14" t="s">
        <v>30</v>
      </c>
      <c r="AX170" s="14" t="s">
        <v>81</v>
      </c>
      <c r="AY170" s="253" t="s">
        <v>126</v>
      </c>
    </row>
    <row r="171" s="2" customFormat="1" ht="24.15" customHeight="1">
      <c r="A171" s="38"/>
      <c r="B171" s="39"/>
      <c r="C171" s="216" t="s">
        <v>8</v>
      </c>
      <c r="D171" s="216" t="s">
        <v>127</v>
      </c>
      <c r="E171" s="217" t="s">
        <v>269</v>
      </c>
      <c r="F171" s="218" t="s">
        <v>270</v>
      </c>
      <c r="G171" s="219" t="s">
        <v>271</v>
      </c>
      <c r="H171" s="220">
        <v>16</v>
      </c>
      <c r="I171" s="221"/>
      <c r="J171" s="222">
        <f>ROUND(I171*H171,2)</f>
        <v>0</v>
      </c>
      <c r="K171" s="218" t="s">
        <v>131</v>
      </c>
      <c r="L171" s="44"/>
      <c r="M171" s="223" t="s">
        <v>1</v>
      </c>
      <c r="N171" s="224" t="s">
        <v>38</v>
      </c>
      <c r="O171" s="91"/>
      <c r="P171" s="225">
        <f>O171*H171</f>
        <v>0</v>
      </c>
      <c r="Q171" s="225">
        <v>0</v>
      </c>
      <c r="R171" s="225">
        <f>Q171*H171</f>
        <v>0</v>
      </c>
      <c r="S171" s="225">
        <v>0</v>
      </c>
      <c r="T171" s="226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27" t="s">
        <v>132</v>
      </c>
      <c r="AT171" s="227" t="s">
        <v>127</v>
      </c>
      <c r="AU171" s="227" t="s">
        <v>83</v>
      </c>
      <c r="AY171" s="17" t="s">
        <v>126</v>
      </c>
      <c r="BE171" s="228">
        <f>IF(N171="základní",J171,0)</f>
        <v>0</v>
      </c>
      <c r="BF171" s="228">
        <f>IF(N171="snížená",J171,0)</f>
        <v>0</v>
      </c>
      <c r="BG171" s="228">
        <f>IF(N171="zákl. přenesená",J171,0)</f>
        <v>0</v>
      </c>
      <c r="BH171" s="228">
        <f>IF(N171="sníž. přenesená",J171,0)</f>
        <v>0</v>
      </c>
      <c r="BI171" s="228">
        <f>IF(N171="nulová",J171,0)</f>
        <v>0</v>
      </c>
      <c r="BJ171" s="17" t="s">
        <v>81</v>
      </c>
      <c r="BK171" s="228">
        <f>ROUND(I171*H171,2)</f>
        <v>0</v>
      </c>
      <c r="BL171" s="17" t="s">
        <v>132</v>
      </c>
      <c r="BM171" s="227" t="s">
        <v>178</v>
      </c>
    </row>
    <row r="172" s="13" customFormat="1">
      <c r="A172" s="13"/>
      <c r="B172" s="231"/>
      <c r="C172" s="232"/>
      <c r="D172" s="233" t="s">
        <v>197</v>
      </c>
      <c r="E172" s="234" t="s">
        <v>1</v>
      </c>
      <c r="F172" s="235" t="s">
        <v>272</v>
      </c>
      <c r="G172" s="232"/>
      <c r="H172" s="236">
        <v>16</v>
      </c>
      <c r="I172" s="237"/>
      <c r="J172" s="232"/>
      <c r="K172" s="232"/>
      <c r="L172" s="238"/>
      <c r="M172" s="239"/>
      <c r="N172" s="240"/>
      <c r="O172" s="240"/>
      <c r="P172" s="240"/>
      <c r="Q172" s="240"/>
      <c r="R172" s="240"/>
      <c r="S172" s="240"/>
      <c r="T172" s="241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2" t="s">
        <v>197</v>
      </c>
      <c r="AU172" s="242" t="s">
        <v>83</v>
      </c>
      <c r="AV172" s="13" t="s">
        <v>83</v>
      </c>
      <c r="AW172" s="13" t="s">
        <v>30</v>
      </c>
      <c r="AX172" s="13" t="s">
        <v>73</v>
      </c>
      <c r="AY172" s="242" t="s">
        <v>126</v>
      </c>
    </row>
    <row r="173" s="14" customFormat="1">
      <c r="A173" s="14"/>
      <c r="B173" s="243"/>
      <c r="C173" s="244"/>
      <c r="D173" s="233" t="s">
        <v>197</v>
      </c>
      <c r="E173" s="245" t="s">
        <v>1</v>
      </c>
      <c r="F173" s="246" t="s">
        <v>199</v>
      </c>
      <c r="G173" s="244"/>
      <c r="H173" s="247">
        <v>16</v>
      </c>
      <c r="I173" s="248"/>
      <c r="J173" s="244"/>
      <c r="K173" s="244"/>
      <c r="L173" s="249"/>
      <c r="M173" s="250"/>
      <c r="N173" s="251"/>
      <c r="O173" s="251"/>
      <c r="P173" s="251"/>
      <c r="Q173" s="251"/>
      <c r="R173" s="251"/>
      <c r="S173" s="251"/>
      <c r="T173" s="252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53" t="s">
        <v>197</v>
      </c>
      <c r="AU173" s="253" t="s">
        <v>83</v>
      </c>
      <c r="AV173" s="14" t="s">
        <v>132</v>
      </c>
      <c r="AW173" s="14" t="s">
        <v>30</v>
      </c>
      <c r="AX173" s="14" t="s">
        <v>81</v>
      </c>
      <c r="AY173" s="253" t="s">
        <v>126</v>
      </c>
    </row>
    <row r="174" s="2" customFormat="1" ht="24.15" customHeight="1">
      <c r="A174" s="38"/>
      <c r="B174" s="39"/>
      <c r="C174" s="216" t="s">
        <v>154</v>
      </c>
      <c r="D174" s="216" t="s">
        <v>127</v>
      </c>
      <c r="E174" s="217" t="s">
        <v>273</v>
      </c>
      <c r="F174" s="218" t="s">
        <v>274</v>
      </c>
      <c r="G174" s="219" t="s">
        <v>271</v>
      </c>
      <c r="H174" s="220">
        <v>16</v>
      </c>
      <c r="I174" s="221"/>
      <c r="J174" s="222">
        <f>ROUND(I174*H174,2)</f>
        <v>0</v>
      </c>
      <c r="K174" s="218" t="s">
        <v>131</v>
      </c>
      <c r="L174" s="44"/>
      <c r="M174" s="223" t="s">
        <v>1</v>
      </c>
      <c r="N174" s="224" t="s">
        <v>38</v>
      </c>
      <c r="O174" s="91"/>
      <c r="P174" s="225">
        <f>O174*H174</f>
        <v>0</v>
      </c>
      <c r="Q174" s="225">
        <v>0</v>
      </c>
      <c r="R174" s="225">
        <f>Q174*H174</f>
        <v>0</v>
      </c>
      <c r="S174" s="225">
        <v>0</v>
      </c>
      <c r="T174" s="226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27" t="s">
        <v>132</v>
      </c>
      <c r="AT174" s="227" t="s">
        <v>127</v>
      </c>
      <c r="AU174" s="227" t="s">
        <v>83</v>
      </c>
      <c r="AY174" s="17" t="s">
        <v>126</v>
      </c>
      <c r="BE174" s="228">
        <f>IF(N174="základní",J174,0)</f>
        <v>0</v>
      </c>
      <c r="BF174" s="228">
        <f>IF(N174="snížená",J174,0)</f>
        <v>0</v>
      </c>
      <c r="BG174" s="228">
        <f>IF(N174="zákl. přenesená",J174,0)</f>
        <v>0</v>
      </c>
      <c r="BH174" s="228">
        <f>IF(N174="sníž. přenesená",J174,0)</f>
        <v>0</v>
      </c>
      <c r="BI174" s="228">
        <f>IF(N174="nulová",J174,0)</f>
        <v>0</v>
      </c>
      <c r="BJ174" s="17" t="s">
        <v>81</v>
      </c>
      <c r="BK174" s="228">
        <f>ROUND(I174*H174,2)</f>
        <v>0</v>
      </c>
      <c r="BL174" s="17" t="s">
        <v>132</v>
      </c>
      <c r="BM174" s="227" t="s">
        <v>181</v>
      </c>
    </row>
    <row r="175" s="12" customFormat="1" ht="22.8" customHeight="1">
      <c r="A175" s="12"/>
      <c r="B175" s="202"/>
      <c r="C175" s="203"/>
      <c r="D175" s="204" t="s">
        <v>72</v>
      </c>
      <c r="E175" s="229" t="s">
        <v>275</v>
      </c>
      <c r="F175" s="229" t="s">
        <v>276</v>
      </c>
      <c r="G175" s="203"/>
      <c r="H175" s="203"/>
      <c r="I175" s="206"/>
      <c r="J175" s="230">
        <f>BK175</f>
        <v>0</v>
      </c>
      <c r="K175" s="203"/>
      <c r="L175" s="208"/>
      <c r="M175" s="209"/>
      <c r="N175" s="210"/>
      <c r="O175" s="210"/>
      <c r="P175" s="211">
        <f>SUM(P176:P183)</f>
        <v>0</v>
      </c>
      <c r="Q175" s="210"/>
      <c r="R175" s="211">
        <f>SUM(R176:R183)</f>
        <v>0</v>
      </c>
      <c r="S175" s="210"/>
      <c r="T175" s="212">
        <f>SUM(T176:T183)</f>
        <v>0</v>
      </c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R175" s="213" t="s">
        <v>81</v>
      </c>
      <c r="AT175" s="214" t="s">
        <v>72</v>
      </c>
      <c r="AU175" s="214" t="s">
        <v>81</v>
      </c>
      <c r="AY175" s="213" t="s">
        <v>126</v>
      </c>
      <c r="BK175" s="215">
        <f>SUM(BK176:BK183)</f>
        <v>0</v>
      </c>
    </row>
    <row r="176" s="2" customFormat="1" ht="16.5" customHeight="1">
      <c r="A176" s="38"/>
      <c r="B176" s="39"/>
      <c r="C176" s="216" t="s">
        <v>182</v>
      </c>
      <c r="D176" s="216" t="s">
        <v>127</v>
      </c>
      <c r="E176" s="217" t="s">
        <v>277</v>
      </c>
      <c r="F176" s="218" t="s">
        <v>278</v>
      </c>
      <c r="G176" s="219" t="s">
        <v>232</v>
      </c>
      <c r="H176" s="220">
        <v>1993.4190000000001</v>
      </c>
      <c r="I176" s="221"/>
      <c r="J176" s="222">
        <f>ROUND(I176*H176,2)</f>
        <v>0</v>
      </c>
      <c r="K176" s="218" t="s">
        <v>131</v>
      </c>
      <c r="L176" s="44"/>
      <c r="M176" s="223" t="s">
        <v>1</v>
      </c>
      <c r="N176" s="224" t="s">
        <v>38</v>
      </c>
      <c r="O176" s="91"/>
      <c r="P176" s="225">
        <f>O176*H176</f>
        <v>0</v>
      </c>
      <c r="Q176" s="225">
        <v>0</v>
      </c>
      <c r="R176" s="225">
        <f>Q176*H176</f>
        <v>0</v>
      </c>
      <c r="S176" s="225">
        <v>0</v>
      </c>
      <c r="T176" s="226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27" t="s">
        <v>132</v>
      </c>
      <c r="AT176" s="227" t="s">
        <v>127</v>
      </c>
      <c r="AU176" s="227" t="s">
        <v>83</v>
      </c>
      <c r="AY176" s="17" t="s">
        <v>126</v>
      </c>
      <c r="BE176" s="228">
        <f>IF(N176="základní",J176,0)</f>
        <v>0</v>
      </c>
      <c r="BF176" s="228">
        <f>IF(N176="snížená",J176,0)</f>
        <v>0</v>
      </c>
      <c r="BG176" s="228">
        <f>IF(N176="zákl. přenesená",J176,0)</f>
        <v>0</v>
      </c>
      <c r="BH176" s="228">
        <f>IF(N176="sníž. přenesená",J176,0)</f>
        <v>0</v>
      </c>
      <c r="BI176" s="228">
        <f>IF(N176="nulová",J176,0)</f>
        <v>0</v>
      </c>
      <c r="BJ176" s="17" t="s">
        <v>81</v>
      </c>
      <c r="BK176" s="228">
        <f>ROUND(I176*H176,2)</f>
        <v>0</v>
      </c>
      <c r="BL176" s="17" t="s">
        <v>132</v>
      </c>
      <c r="BM176" s="227" t="s">
        <v>185</v>
      </c>
    </row>
    <row r="177" s="2" customFormat="1" ht="24.15" customHeight="1">
      <c r="A177" s="38"/>
      <c r="B177" s="39"/>
      <c r="C177" s="216" t="s">
        <v>158</v>
      </c>
      <c r="D177" s="216" t="s">
        <v>127</v>
      </c>
      <c r="E177" s="217" t="s">
        <v>279</v>
      </c>
      <c r="F177" s="218" t="s">
        <v>280</v>
      </c>
      <c r="G177" s="219" t="s">
        <v>232</v>
      </c>
      <c r="H177" s="220">
        <v>1993.4190000000001</v>
      </c>
      <c r="I177" s="221"/>
      <c r="J177" s="222">
        <f>ROUND(I177*H177,2)</f>
        <v>0</v>
      </c>
      <c r="K177" s="218" t="s">
        <v>131</v>
      </c>
      <c r="L177" s="44"/>
      <c r="M177" s="223" t="s">
        <v>1</v>
      </c>
      <c r="N177" s="224" t="s">
        <v>38</v>
      </c>
      <c r="O177" s="91"/>
      <c r="P177" s="225">
        <f>O177*H177</f>
        <v>0</v>
      </c>
      <c r="Q177" s="225">
        <v>0</v>
      </c>
      <c r="R177" s="225">
        <f>Q177*H177</f>
        <v>0</v>
      </c>
      <c r="S177" s="225">
        <v>0</v>
      </c>
      <c r="T177" s="226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27" t="s">
        <v>132</v>
      </c>
      <c r="AT177" s="227" t="s">
        <v>127</v>
      </c>
      <c r="AU177" s="227" t="s">
        <v>83</v>
      </c>
      <c r="AY177" s="17" t="s">
        <v>126</v>
      </c>
      <c r="BE177" s="228">
        <f>IF(N177="základní",J177,0)</f>
        <v>0</v>
      </c>
      <c r="BF177" s="228">
        <f>IF(N177="snížená",J177,0)</f>
        <v>0</v>
      </c>
      <c r="BG177" s="228">
        <f>IF(N177="zákl. přenesená",J177,0)</f>
        <v>0</v>
      </c>
      <c r="BH177" s="228">
        <f>IF(N177="sníž. přenesená",J177,0)</f>
        <v>0</v>
      </c>
      <c r="BI177" s="228">
        <f>IF(N177="nulová",J177,0)</f>
        <v>0</v>
      </c>
      <c r="BJ177" s="17" t="s">
        <v>81</v>
      </c>
      <c r="BK177" s="228">
        <f>ROUND(I177*H177,2)</f>
        <v>0</v>
      </c>
      <c r="BL177" s="17" t="s">
        <v>132</v>
      </c>
      <c r="BM177" s="227" t="s">
        <v>192</v>
      </c>
    </row>
    <row r="178" s="2" customFormat="1" ht="33" customHeight="1">
      <c r="A178" s="38"/>
      <c r="B178" s="39"/>
      <c r="C178" s="216" t="s">
        <v>193</v>
      </c>
      <c r="D178" s="216" t="s">
        <v>127</v>
      </c>
      <c r="E178" s="217" t="s">
        <v>281</v>
      </c>
      <c r="F178" s="218" t="s">
        <v>282</v>
      </c>
      <c r="G178" s="219" t="s">
        <v>232</v>
      </c>
      <c r="H178" s="220">
        <v>1993.4190000000001</v>
      </c>
      <c r="I178" s="221"/>
      <c r="J178" s="222">
        <f>ROUND(I178*H178,2)</f>
        <v>0</v>
      </c>
      <c r="K178" s="218" t="s">
        <v>131</v>
      </c>
      <c r="L178" s="44"/>
      <c r="M178" s="223" t="s">
        <v>1</v>
      </c>
      <c r="N178" s="224" t="s">
        <v>38</v>
      </c>
      <c r="O178" s="91"/>
      <c r="P178" s="225">
        <f>O178*H178</f>
        <v>0</v>
      </c>
      <c r="Q178" s="225">
        <v>0</v>
      </c>
      <c r="R178" s="225">
        <f>Q178*H178</f>
        <v>0</v>
      </c>
      <c r="S178" s="225">
        <v>0</v>
      </c>
      <c r="T178" s="226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27" t="s">
        <v>132</v>
      </c>
      <c r="AT178" s="227" t="s">
        <v>127</v>
      </c>
      <c r="AU178" s="227" t="s">
        <v>83</v>
      </c>
      <c r="AY178" s="17" t="s">
        <v>126</v>
      </c>
      <c r="BE178" s="228">
        <f>IF(N178="základní",J178,0)</f>
        <v>0</v>
      </c>
      <c r="BF178" s="228">
        <f>IF(N178="snížená",J178,0)</f>
        <v>0</v>
      </c>
      <c r="BG178" s="228">
        <f>IF(N178="zákl. přenesená",J178,0)</f>
        <v>0</v>
      </c>
      <c r="BH178" s="228">
        <f>IF(N178="sníž. přenesená",J178,0)</f>
        <v>0</v>
      </c>
      <c r="BI178" s="228">
        <f>IF(N178="nulová",J178,0)</f>
        <v>0</v>
      </c>
      <c r="BJ178" s="17" t="s">
        <v>81</v>
      </c>
      <c r="BK178" s="228">
        <f>ROUND(I178*H178,2)</f>
        <v>0</v>
      </c>
      <c r="BL178" s="17" t="s">
        <v>132</v>
      </c>
      <c r="BM178" s="227" t="s">
        <v>196</v>
      </c>
    </row>
    <row r="179" s="2" customFormat="1" ht="24.15" customHeight="1">
      <c r="A179" s="38"/>
      <c r="B179" s="39"/>
      <c r="C179" s="216" t="s">
        <v>161</v>
      </c>
      <c r="D179" s="216" t="s">
        <v>127</v>
      </c>
      <c r="E179" s="217" t="s">
        <v>283</v>
      </c>
      <c r="F179" s="218" t="s">
        <v>284</v>
      </c>
      <c r="G179" s="219" t="s">
        <v>232</v>
      </c>
      <c r="H179" s="220">
        <v>57809.150999999998</v>
      </c>
      <c r="I179" s="221"/>
      <c r="J179" s="222">
        <f>ROUND(I179*H179,2)</f>
        <v>0</v>
      </c>
      <c r="K179" s="218" t="s">
        <v>131</v>
      </c>
      <c r="L179" s="44"/>
      <c r="M179" s="223" t="s">
        <v>1</v>
      </c>
      <c r="N179" s="224" t="s">
        <v>38</v>
      </c>
      <c r="O179" s="91"/>
      <c r="P179" s="225">
        <f>O179*H179</f>
        <v>0</v>
      </c>
      <c r="Q179" s="225">
        <v>0</v>
      </c>
      <c r="R179" s="225">
        <f>Q179*H179</f>
        <v>0</v>
      </c>
      <c r="S179" s="225">
        <v>0</v>
      </c>
      <c r="T179" s="226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27" t="s">
        <v>132</v>
      </c>
      <c r="AT179" s="227" t="s">
        <v>127</v>
      </c>
      <c r="AU179" s="227" t="s">
        <v>83</v>
      </c>
      <c r="AY179" s="17" t="s">
        <v>126</v>
      </c>
      <c r="BE179" s="228">
        <f>IF(N179="základní",J179,0)</f>
        <v>0</v>
      </c>
      <c r="BF179" s="228">
        <f>IF(N179="snížená",J179,0)</f>
        <v>0</v>
      </c>
      <c r="BG179" s="228">
        <f>IF(N179="zákl. přenesená",J179,0)</f>
        <v>0</v>
      </c>
      <c r="BH179" s="228">
        <f>IF(N179="sníž. přenesená",J179,0)</f>
        <v>0</v>
      </c>
      <c r="BI179" s="228">
        <f>IF(N179="nulová",J179,0)</f>
        <v>0</v>
      </c>
      <c r="BJ179" s="17" t="s">
        <v>81</v>
      </c>
      <c r="BK179" s="228">
        <f>ROUND(I179*H179,2)</f>
        <v>0</v>
      </c>
      <c r="BL179" s="17" t="s">
        <v>132</v>
      </c>
      <c r="BM179" s="227" t="s">
        <v>202</v>
      </c>
    </row>
    <row r="180" s="13" customFormat="1">
      <c r="A180" s="13"/>
      <c r="B180" s="231"/>
      <c r="C180" s="232"/>
      <c r="D180" s="233" t="s">
        <v>197</v>
      </c>
      <c r="E180" s="234" t="s">
        <v>1</v>
      </c>
      <c r="F180" s="235" t="s">
        <v>285</v>
      </c>
      <c r="G180" s="232"/>
      <c r="H180" s="236">
        <v>57809.150999999998</v>
      </c>
      <c r="I180" s="237"/>
      <c r="J180" s="232"/>
      <c r="K180" s="232"/>
      <c r="L180" s="238"/>
      <c r="M180" s="239"/>
      <c r="N180" s="240"/>
      <c r="O180" s="240"/>
      <c r="P180" s="240"/>
      <c r="Q180" s="240"/>
      <c r="R180" s="240"/>
      <c r="S180" s="240"/>
      <c r="T180" s="241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2" t="s">
        <v>197</v>
      </c>
      <c r="AU180" s="242" t="s">
        <v>83</v>
      </c>
      <c r="AV180" s="13" t="s">
        <v>83</v>
      </c>
      <c r="AW180" s="13" t="s">
        <v>30</v>
      </c>
      <c r="AX180" s="13" t="s">
        <v>73</v>
      </c>
      <c r="AY180" s="242" t="s">
        <v>126</v>
      </c>
    </row>
    <row r="181" s="14" customFormat="1">
      <c r="A181" s="14"/>
      <c r="B181" s="243"/>
      <c r="C181" s="244"/>
      <c r="D181" s="233" t="s">
        <v>197</v>
      </c>
      <c r="E181" s="245" t="s">
        <v>1</v>
      </c>
      <c r="F181" s="246" t="s">
        <v>199</v>
      </c>
      <c r="G181" s="244"/>
      <c r="H181" s="247">
        <v>57809.150999999998</v>
      </c>
      <c r="I181" s="248"/>
      <c r="J181" s="244"/>
      <c r="K181" s="244"/>
      <c r="L181" s="249"/>
      <c r="M181" s="250"/>
      <c r="N181" s="251"/>
      <c r="O181" s="251"/>
      <c r="P181" s="251"/>
      <c r="Q181" s="251"/>
      <c r="R181" s="251"/>
      <c r="S181" s="251"/>
      <c r="T181" s="252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53" t="s">
        <v>197</v>
      </c>
      <c r="AU181" s="253" t="s">
        <v>83</v>
      </c>
      <c r="AV181" s="14" t="s">
        <v>132</v>
      </c>
      <c r="AW181" s="14" t="s">
        <v>30</v>
      </c>
      <c r="AX181" s="14" t="s">
        <v>81</v>
      </c>
      <c r="AY181" s="253" t="s">
        <v>126</v>
      </c>
    </row>
    <row r="182" s="2" customFormat="1" ht="16.5" customHeight="1">
      <c r="A182" s="38"/>
      <c r="B182" s="39"/>
      <c r="C182" s="216" t="s">
        <v>7</v>
      </c>
      <c r="D182" s="216" t="s">
        <v>127</v>
      </c>
      <c r="E182" s="217" t="s">
        <v>286</v>
      </c>
      <c r="F182" s="218" t="s">
        <v>287</v>
      </c>
      <c r="G182" s="219" t="s">
        <v>232</v>
      </c>
      <c r="H182" s="220">
        <v>1993.4190000000001</v>
      </c>
      <c r="I182" s="221"/>
      <c r="J182" s="222">
        <f>ROUND(I182*H182,2)</f>
        <v>0</v>
      </c>
      <c r="K182" s="218" t="s">
        <v>131</v>
      </c>
      <c r="L182" s="44"/>
      <c r="M182" s="223" t="s">
        <v>1</v>
      </c>
      <c r="N182" s="224" t="s">
        <v>38</v>
      </c>
      <c r="O182" s="91"/>
      <c r="P182" s="225">
        <f>O182*H182</f>
        <v>0</v>
      </c>
      <c r="Q182" s="225">
        <v>0</v>
      </c>
      <c r="R182" s="225">
        <f>Q182*H182</f>
        <v>0</v>
      </c>
      <c r="S182" s="225">
        <v>0</v>
      </c>
      <c r="T182" s="226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27" t="s">
        <v>132</v>
      </c>
      <c r="AT182" s="227" t="s">
        <v>127</v>
      </c>
      <c r="AU182" s="227" t="s">
        <v>83</v>
      </c>
      <c r="AY182" s="17" t="s">
        <v>126</v>
      </c>
      <c r="BE182" s="228">
        <f>IF(N182="základní",J182,0)</f>
        <v>0</v>
      </c>
      <c r="BF182" s="228">
        <f>IF(N182="snížená",J182,0)</f>
        <v>0</v>
      </c>
      <c r="BG182" s="228">
        <f>IF(N182="zákl. přenesená",J182,0)</f>
        <v>0</v>
      </c>
      <c r="BH182" s="228">
        <f>IF(N182="sníž. přenesená",J182,0)</f>
        <v>0</v>
      </c>
      <c r="BI182" s="228">
        <f>IF(N182="nulová",J182,0)</f>
        <v>0</v>
      </c>
      <c r="BJ182" s="17" t="s">
        <v>81</v>
      </c>
      <c r="BK182" s="228">
        <f>ROUND(I182*H182,2)</f>
        <v>0</v>
      </c>
      <c r="BL182" s="17" t="s">
        <v>132</v>
      </c>
      <c r="BM182" s="227" t="s">
        <v>206</v>
      </c>
    </row>
    <row r="183" s="2" customFormat="1" ht="44.25" customHeight="1">
      <c r="A183" s="38"/>
      <c r="B183" s="39"/>
      <c r="C183" s="216" t="s">
        <v>165</v>
      </c>
      <c r="D183" s="216" t="s">
        <v>127</v>
      </c>
      <c r="E183" s="217" t="s">
        <v>288</v>
      </c>
      <c r="F183" s="218" t="s">
        <v>289</v>
      </c>
      <c r="G183" s="219" t="s">
        <v>232</v>
      </c>
      <c r="H183" s="220">
        <v>1993.4190000000001</v>
      </c>
      <c r="I183" s="221"/>
      <c r="J183" s="222">
        <f>ROUND(I183*H183,2)</f>
        <v>0</v>
      </c>
      <c r="K183" s="218" t="s">
        <v>131</v>
      </c>
      <c r="L183" s="44"/>
      <c r="M183" s="223" t="s">
        <v>1</v>
      </c>
      <c r="N183" s="224" t="s">
        <v>38</v>
      </c>
      <c r="O183" s="91"/>
      <c r="P183" s="225">
        <f>O183*H183</f>
        <v>0</v>
      </c>
      <c r="Q183" s="225">
        <v>0</v>
      </c>
      <c r="R183" s="225">
        <f>Q183*H183</f>
        <v>0</v>
      </c>
      <c r="S183" s="225">
        <v>0</v>
      </c>
      <c r="T183" s="226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227" t="s">
        <v>132</v>
      </c>
      <c r="AT183" s="227" t="s">
        <v>127</v>
      </c>
      <c r="AU183" s="227" t="s">
        <v>83</v>
      </c>
      <c r="AY183" s="17" t="s">
        <v>126</v>
      </c>
      <c r="BE183" s="228">
        <f>IF(N183="základní",J183,0)</f>
        <v>0</v>
      </c>
      <c r="BF183" s="228">
        <f>IF(N183="snížená",J183,0)</f>
        <v>0</v>
      </c>
      <c r="BG183" s="228">
        <f>IF(N183="zákl. přenesená",J183,0)</f>
        <v>0</v>
      </c>
      <c r="BH183" s="228">
        <f>IF(N183="sníž. přenesená",J183,0)</f>
        <v>0</v>
      </c>
      <c r="BI183" s="228">
        <f>IF(N183="nulová",J183,0)</f>
        <v>0</v>
      </c>
      <c r="BJ183" s="17" t="s">
        <v>81</v>
      </c>
      <c r="BK183" s="228">
        <f>ROUND(I183*H183,2)</f>
        <v>0</v>
      </c>
      <c r="BL183" s="17" t="s">
        <v>132</v>
      </c>
      <c r="BM183" s="227" t="s">
        <v>290</v>
      </c>
    </row>
    <row r="184" s="12" customFormat="1" ht="22.8" customHeight="1">
      <c r="A184" s="12"/>
      <c r="B184" s="202"/>
      <c r="C184" s="203"/>
      <c r="D184" s="204" t="s">
        <v>72</v>
      </c>
      <c r="E184" s="229" t="s">
        <v>291</v>
      </c>
      <c r="F184" s="229" t="s">
        <v>292</v>
      </c>
      <c r="G184" s="203"/>
      <c r="H184" s="203"/>
      <c r="I184" s="206"/>
      <c r="J184" s="230">
        <f>BK184</f>
        <v>0</v>
      </c>
      <c r="K184" s="203"/>
      <c r="L184" s="208"/>
      <c r="M184" s="209"/>
      <c r="N184" s="210"/>
      <c r="O184" s="210"/>
      <c r="P184" s="211">
        <f>SUM(P185:P186)</f>
        <v>0</v>
      </c>
      <c r="Q184" s="210"/>
      <c r="R184" s="211">
        <f>SUM(R185:R186)</f>
        <v>0</v>
      </c>
      <c r="S184" s="210"/>
      <c r="T184" s="212">
        <f>SUM(T185:T186)</f>
        <v>0</v>
      </c>
      <c r="U184" s="12"/>
      <c r="V184" s="12"/>
      <c r="W184" s="12"/>
      <c r="X184" s="12"/>
      <c r="Y184" s="12"/>
      <c r="Z184" s="12"/>
      <c r="AA184" s="12"/>
      <c r="AB184" s="12"/>
      <c r="AC184" s="12"/>
      <c r="AD184" s="12"/>
      <c r="AE184" s="12"/>
      <c r="AR184" s="213" t="s">
        <v>81</v>
      </c>
      <c r="AT184" s="214" t="s">
        <v>72</v>
      </c>
      <c r="AU184" s="214" t="s">
        <v>81</v>
      </c>
      <c r="AY184" s="213" t="s">
        <v>126</v>
      </c>
      <c r="BK184" s="215">
        <f>SUM(BK185:BK186)</f>
        <v>0</v>
      </c>
    </row>
    <row r="185" s="2" customFormat="1" ht="55.5" customHeight="1">
      <c r="A185" s="38"/>
      <c r="B185" s="39"/>
      <c r="C185" s="216" t="s">
        <v>293</v>
      </c>
      <c r="D185" s="216" t="s">
        <v>127</v>
      </c>
      <c r="E185" s="217" t="s">
        <v>294</v>
      </c>
      <c r="F185" s="218" t="s">
        <v>295</v>
      </c>
      <c r="G185" s="219" t="s">
        <v>232</v>
      </c>
      <c r="H185" s="220">
        <v>6.7750000000000004</v>
      </c>
      <c r="I185" s="221"/>
      <c r="J185" s="222">
        <f>ROUND(I185*H185,2)</f>
        <v>0</v>
      </c>
      <c r="K185" s="218" t="s">
        <v>131</v>
      </c>
      <c r="L185" s="44"/>
      <c r="M185" s="223" t="s">
        <v>1</v>
      </c>
      <c r="N185" s="224" t="s">
        <v>38</v>
      </c>
      <c r="O185" s="91"/>
      <c r="P185" s="225">
        <f>O185*H185</f>
        <v>0</v>
      </c>
      <c r="Q185" s="225">
        <v>0</v>
      </c>
      <c r="R185" s="225">
        <f>Q185*H185</f>
        <v>0</v>
      </c>
      <c r="S185" s="225">
        <v>0</v>
      </c>
      <c r="T185" s="226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27" t="s">
        <v>132</v>
      </c>
      <c r="AT185" s="227" t="s">
        <v>127</v>
      </c>
      <c r="AU185" s="227" t="s">
        <v>83</v>
      </c>
      <c r="AY185" s="17" t="s">
        <v>126</v>
      </c>
      <c r="BE185" s="228">
        <f>IF(N185="základní",J185,0)</f>
        <v>0</v>
      </c>
      <c r="BF185" s="228">
        <f>IF(N185="snížená",J185,0)</f>
        <v>0</v>
      </c>
      <c r="BG185" s="228">
        <f>IF(N185="zákl. přenesená",J185,0)</f>
        <v>0</v>
      </c>
      <c r="BH185" s="228">
        <f>IF(N185="sníž. přenesená",J185,0)</f>
        <v>0</v>
      </c>
      <c r="BI185" s="228">
        <f>IF(N185="nulová",J185,0)</f>
        <v>0</v>
      </c>
      <c r="BJ185" s="17" t="s">
        <v>81</v>
      </c>
      <c r="BK185" s="228">
        <f>ROUND(I185*H185,2)</f>
        <v>0</v>
      </c>
      <c r="BL185" s="17" t="s">
        <v>132</v>
      </c>
      <c r="BM185" s="227" t="s">
        <v>296</v>
      </c>
    </row>
    <row r="186" s="2" customFormat="1" ht="44.25" customHeight="1">
      <c r="A186" s="38"/>
      <c r="B186" s="39"/>
      <c r="C186" s="216" t="s">
        <v>168</v>
      </c>
      <c r="D186" s="216" t="s">
        <v>127</v>
      </c>
      <c r="E186" s="217" t="s">
        <v>297</v>
      </c>
      <c r="F186" s="218" t="s">
        <v>298</v>
      </c>
      <c r="G186" s="219" t="s">
        <v>232</v>
      </c>
      <c r="H186" s="220">
        <v>394.10000000000002</v>
      </c>
      <c r="I186" s="221"/>
      <c r="J186" s="222">
        <f>ROUND(I186*H186,2)</f>
        <v>0</v>
      </c>
      <c r="K186" s="218" t="s">
        <v>131</v>
      </c>
      <c r="L186" s="44"/>
      <c r="M186" s="223" t="s">
        <v>1</v>
      </c>
      <c r="N186" s="224" t="s">
        <v>38</v>
      </c>
      <c r="O186" s="91"/>
      <c r="P186" s="225">
        <f>O186*H186</f>
        <v>0</v>
      </c>
      <c r="Q186" s="225">
        <v>0</v>
      </c>
      <c r="R186" s="225">
        <f>Q186*H186</f>
        <v>0</v>
      </c>
      <c r="S186" s="225">
        <v>0</v>
      </c>
      <c r="T186" s="226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27" t="s">
        <v>132</v>
      </c>
      <c r="AT186" s="227" t="s">
        <v>127</v>
      </c>
      <c r="AU186" s="227" t="s">
        <v>83</v>
      </c>
      <c r="AY186" s="17" t="s">
        <v>126</v>
      </c>
      <c r="BE186" s="228">
        <f>IF(N186="základní",J186,0)</f>
        <v>0</v>
      </c>
      <c r="BF186" s="228">
        <f>IF(N186="snížená",J186,0)</f>
        <v>0</v>
      </c>
      <c r="BG186" s="228">
        <f>IF(N186="zákl. přenesená",J186,0)</f>
        <v>0</v>
      </c>
      <c r="BH186" s="228">
        <f>IF(N186="sníž. přenesená",J186,0)</f>
        <v>0</v>
      </c>
      <c r="BI186" s="228">
        <f>IF(N186="nulová",J186,0)</f>
        <v>0</v>
      </c>
      <c r="BJ186" s="17" t="s">
        <v>81</v>
      </c>
      <c r="BK186" s="228">
        <f>ROUND(I186*H186,2)</f>
        <v>0</v>
      </c>
      <c r="BL186" s="17" t="s">
        <v>132</v>
      </c>
      <c r="BM186" s="227" t="s">
        <v>299</v>
      </c>
    </row>
    <row r="187" s="12" customFormat="1" ht="25.92" customHeight="1">
      <c r="A187" s="12"/>
      <c r="B187" s="202"/>
      <c r="C187" s="203"/>
      <c r="D187" s="204" t="s">
        <v>72</v>
      </c>
      <c r="E187" s="205" t="s">
        <v>300</v>
      </c>
      <c r="F187" s="205" t="s">
        <v>301</v>
      </c>
      <c r="G187" s="203"/>
      <c r="H187" s="203"/>
      <c r="I187" s="206"/>
      <c r="J187" s="207">
        <f>BK187</f>
        <v>0</v>
      </c>
      <c r="K187" s="203"/>
      <c r="L187" s="208"/>
      <c r="M187" s="209"/>
      <c r="N187" s="210"/>
      <c r="O187" s="210"/>
      <c r="P187" s="211">
        <f>P188</f>
        <v>0</v>
      </c>
      <c r="Q187" s="210"/>
      <c r="R187" s="211">
        <f>R188</f>
        <v>0</v>
      </c>
      <c r="S187" s="210"/>
      <c r="T187" s="212">
        <f>T188</f>
        <v>0</v>
      </c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R187" s="213" t="s">
        <v>83</v>
      </c>
      <c r="AT187" s="214" t="s">
        <v>72</v>
      </c>
      <c r="AU187" s="214" t="s">
        <v>73</v>
      </c>
      <c r="AY187" s="213" t="s">
        <v>126</v>
      </c>
      <c r="BK187" s="215">
        <f>BK188</f>
        <v>0</v>
      </c>
    </row>
    <row r="188" s="12" customFormat="1" ht="22.8" customHeight="1">
      <c r="A188" s="12"/>
      <c r="B188" s="202"/>
      <c r="C188" s="203"/>
      <c r="D188" s="204" t="s">
        <v>72</v>
      </c>
      <c r="E188" s="229" t="s">
        <v>302</v>
      </c>
      <c r="F188" s="229" t="s">
        <v>303</v>
      </c>
      <c r="G188" s="203"/>
      <c r="H188" s="203"/>
      <c r="I188" s="206"/>
      <c r="J188" s="230">
        <f>BK188</f>
        <v>0</v>
      </c>
      <c r="K188" s="203"/>
      <c r="L188" s="208"/>
      <c r="M188" s="209"/>
      <c r="N188" s="210"/>
      <c r="O188" s="210"/>
      <c r="P188" s="211">
        <f>SUM(P189:P198)</f>
        <v>0</v>
      </c>
      <c r="Q188" s="210"/>
      <c r="R188" s="211">
        <f>SUM(R189:R198)</f>
        <v>0</v>
      </c>
      <c r="S188" s="210"/>
      <c r="T188" s="212">
        <f>SUM(T189:T198)</f>
        <v>0</v>
      </c>
      <c r="U188" s="12"/>
      <c r="V188" s="12"/>
      <c r="W188" s="12"/>
      <c r="X188" s="12"/>
      <c r="Y188" s="12"/>
      <c r="Z188" s="12"/>
      <c r="AA188" s="12"/>
      <c r="AB188" s="12"/>
      <c r="AC188" s="12"/>
      <c r="AD188" s="12"/>
      <c r="AE188" s="12"/>
      <c r="AR188" s="213" t="s">
        <v>83</v>
      </c>
      <c r="AT188" s="214" t="s">
        <v>72</v>
      </c>
      <c r="AU188" s="214" t="s">
        <v>81</v>
      </c>
      <c r="AY188" s="213" t="s">
        <v>126</v>
      </c>
      <c r="BK188" s="215">
        <f>SUM(BK189:BK198)</f>
        <v>0</v>
      </c>
    </row>
    <row r="189" s="2" customFormat="1" ht="16.5" customHeight="1">
      <c r="A189" s="38"/>
      <c r="B189" s="39"/>
      <c r="C189" s="216" t="s">
        <v>304</v>
      </c>
      <c r="D189" s="216" t="s">
        <v>127</v>
      </c>
      <c r="E189" s="217" t="s">
        <v>305</v>
      </c>
      <c r="F189" s="218" t="s">
        <v>306</v>
      </c>
      <c r="G189" s="219" t="s">
        <v>130</v>
      </c>
      <c r="H189" s="220">
        <v>1</v>
      </c>
      <c r="I189" s="221"/>
      <c r="J189" s="222">
        <f>ROUND(I189*H189,2)</f>
        <v>0</v>
      </c>
      <c r="K189" s="218" t="s">
        <v>1</v>
      </c>
      <c r="L189" s="44"/>
      <c r="M189" s="223" t="s">
        <v>1</v>
      </c>
      <c r="N189" s="224" t="s">
        <v>38</v>
      </c>
      <c r="O189" s="91"/>
      <c r="P189" s="225">
        <f>O189*H189</f>
        <v>0</v>
      </c>
      <c r="Q189" s="225">
        <v>0</v>
      </c>
      <c r="R189" s="225">
        <f>Q189*H189</f>
        <v>0</v>
      </c>
      <c r="S189" s="225">
        <v>0</v>
      </c>
      <c r="T189" s="226">
        <f>S189*H189</f>
        <v>0</v>
      </c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227" t="s">
        <v>154</v>
      </c>
      <c r="AT189" s="227" t="s">
        <v>127</v>
      </c>
      <c r="AU189" s="227" t="s">
        <v>83</v>
      </c>
      <c r="AY189" s="17" t="s">
        <v>126</v>
      </c>
      <c r="BE189" s="228">
        <f>IF(N189="základní",J189,0)</f>
        <v>0</v>
      </c>
      <c r="BF189" s="228">
        <f>IF(N189="snížená",J189,0)</f>
        <v>0</v>
      </c>
      <c r="BG189" s="228">
        <f>IF(N189="zákl. přenesená",J189,0)</f>
        <v>0</v>
      </c>
      <c r="BH189" s="228">
        <f>IF(N189="sníž. přenesená",J189,0)</f>
        <v>0</v>
      </c>
      <c r="BI189" s="228">
        <f>IF(N189="nulová",J189,0)</f>
        <v>0</v>
      </c>
      <c r="BJ189" s="17" t="s">
        <v>81</v>
      </c>
      <c r="BK189" s="228">
        <f>ROUND(I189*H189,2)</f>
        <v>0</v>
      </c>
      <c r="BL189" s="17" t="s">
        <v>154</v>
      </c>
      <c r="BM189" s="227" t="s">
        <v>307</v>
      </c>
    </row>
    <row r="190" s="2" customFormat="1" ht="44.25" customHeight="1">
      <c r="A190" s="38"/>
      <c r="B190" s="39"/>
      <c r="C190" s="216" t="s">
        <v>172</v>
      </c>
      <c r="D190" s="216" t="s">
        <v>127</v>
      </c>
      <c r="E190" s="217" t="s">
        <v>308</v>
      </c>
      <c r="F190" s="218" t="s">
        <v>309</v>
      </c>
      <c r="G190" s="219" t="s">
        <v>191</v>
      </c>
      <c r="H190" s="220">
        <v>32.664999999999999</v>
      </c>
      <c r="I190" s="221"/>
      <c r="J190" s="222">
        <f>ROUND(I190*H190,2)</f>
        <v>0</v>
      </c>
      <c r="K190" s="218" t="s">
        <v>131</v>
      </c>
      <c r="L190" s="44"/>
      <c r="M190" s="223" t="s">
        <v>1</v>
      </c>
      <c r="N190" s="224" t="s">
        <v>38</v>
      </c>
      <c r="O190" s="91"/>
      <c r="P190" s="225">
        <f>O190*H190</f>
        <v>0</v>
      </c>
      <c r="Q190" s="225">
        <v>0</v>
      </c>
      <c r="R190" s="225">
        <f>Q190*H190</f>
        <v>0</v>
      </c>
      <c r="S190" s="225">
        <v>0</v>
      </c>
      <c r="T190" s="226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27" t="s">
        <v>154</v>
      </c>
      <c r="AT190" s="227" t="s">
        <v>127</v>
      </c>
      <c r="AU190" s="227" t="s">
        <v>83</v>
      </c>
      <c r="AY190" s="17" t="s">
        <v>126</v>
      </c>
      <c r="BE190" s="228">
        <f>IF(N190="základní",J190,0)</f>
        <v>0</v>
      </c>
      <c r="BF190" s="228">
        <f>IF(N190="snížená",J190,0)</f>
        <v>0</v>
      </c>
      <c r="BG190" s="228">
        <f>IF(N190="zákl. přenesená",J190,0)</f>
        <v>0</v>
      </c>
      <c r="BH190" s="228">
        <f>IF(N190="sníž. přenesená",J190,0)</f>
        <v>0</v>
      </c>
      <c r="BI190" s="228">
        <f>IF(N190="nulová",J190,0)</f>
        <v>0</v>
      </c>
      <c r="BJ190" s="17" t="s">
        <v>81</v>
      </c>
      <c r="BK190" s="228">
        <f>ROUND(I190*H190,2)</f>
        <v>0</v>
      </c>
      <c r="BL190" s="17" t="s">
        <v>154</v>
      </c>
      <c r="BM190" s="227" t="s">
        <v>310</v>
      </c>
    </row>
    <row r="191" s="13" customFormat="1">
      <c r="A191" s="13"/>
      <c r="B191" s="231"/>
      <c r="C191" s="232"/>
      <c r="D191" s="233" t="s">
        <v>197</v>
      </c>
      <c r="E191" s="234" t="s">
        <v>1</v>
      </c>
      <c r="F191" s="235" t="s">
        <v>311</v>
      </c>
      <c r="G191" s="232"/>
      <c r="H191" s="236">
        <v>32.664999999999999</v>
      </c>
      <c r="I191" s="237"/>
      <c r="J191" s="232"/>
      <c r="K191" s="232"/>
      <c r="L191" s="238"/>
      <c r="M191" s="239"/>
      <c r="N191" s="240"/>
      <c r="O191" s="240"/>
      <c r="P191" s="240"/>
      <c r="Q191" s="240"/>
      <c r="R191" s="240"/>
      <c r="S191" s="240"/>
      <c r="T191" s="241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2" t="s">
        <v>197</v>
      </c>
      <c r="AU191" s="242" t="s">
        <v>83</v>
      </c>
      <c r="AV191" s="13" t="s">
        <v>83</v>
      </c>
      <c r="AW191" s="13" t="s">
        <v>30</v>
      </c>
      <c r="AX191" s="13" t="s">
        <v>73</v>
      </c>
      <c r="AY191" s="242" t="s">
        <v>126</v>
      </c>
    </row>
    <row r="192" s="14" customFormat="1">
      <c r="A192" s="14"/>
      <c r="B192" s="243"/>
      <c r="C192" s="244"/>
      <c r="D192" s="233" t="s">
        <v>197</v>
      </c>
      <c r="E192" s="245" t="s">
        <v>1</v>
      </c>
      <c r="F192" s="246" t="s">
        <v>199</v>
      </c>
      <c r="G192" s="244"/>
      <c r="H192" s="247">
        <v>32.664999999999999</v>
      </c>
      <c r="I192" s="248"/>
      <c r="J192" s="244"/>
      <c r="K192" s="244"/>
      <c r="L192" s="249"/>
      <c r="M192" s="250"/>
      <c r="N192" s="251"/>
      <c r="O192" s="251"/>
      <c r="P192" s="251"/>
      <c r="Q192" s="251"/>
      <c r="R192" s="251"/>
      <c r="S192" s="251"/>
      <c r="T192" s="252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53" t="s">
        <v>197</v>
      </c>
      <c r="AU192" s="253" t="s">
        <v>83</v>
      </c>
      <c r="AV192" s="14" t="s">
        <v>132</v>
      </c>
      <c r="AW192" s="14" t="s">
        <v>30</v>
      </c>
      <c r="AX192" s="14" t="s">
        <v>81</v>
      </c>
      <c r="AY192" s="253" t="s">
        <v>126</v>
      </c>
    </row>
    <row r="193" s="2" customFormat="1" ht="16.5" customHeight="1">
      <c r="A193" s="38"/>
      <c r="B193" s="39"/>
      <c r="C193" s="257" t="s">
        <v>312</v>
      </c>
      <c r="D193" s="257" t="s">
        <v>235</v>
      </c>
      <c r="E193" s="258" t="s">
        <v>313</v>
      </c>
      <c r="F193" s="259" t="s">
        <v>314</v>
      </c>
      <c r="G193" s="260" t="s">
        <v>191</v>
      </c>
      <c r="H193" s="261">
        <v>41.322000000000003</v>
      </c>
      <c r="I193" s="262"/>
      <c r="J193" s="263">
        <f>ROUND(I193*H193,2)</f>
        <v>0</v>
      </c>
      <c r="K193" s="259" t="s">
        <v>131</v>
      </c>
      <c r="L193" s="264"/>
      <c r="M193" s="265" t="s">
        <v>1</v>
      </c>
      <c r="N193" s="266" t="s">
        <v>38</v>
      </c>
      <c r="O193" s="91"/>
      <c r="P193" s="225">
        <f>O193*H193</f>
        <v>0</v>
      </c>
      <c r="Q193" s="225">
        <v>0</v>
      </c>
      <c r="R193" s="225">
        <f>Q193*H193</f>
        <v>0</v>
      </c>
      <c r="S193" s="225">
        <v>0</v>
      </c>
      <c r="T193" s="226">
        <f>S193*H193</f>
        <v>0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227" t="s">
        <v>181</v>
      </c>
      <c r="AT193" s="227" t="s">
        <v>235</v>
      </c>
      <c r="AU193" s="227" t="s">
        <v>83</v>
      </c>
      <c r="AY193" s="17" t="s">
        <v>126</v>
      </c>
      <c r="BE193" s="228">
        <f>IF(N193="základní",J193,0)</f>
        <v>0</v>
      </c>
      <c r="BF193" s="228">
        <f>IF(N193="snížená",J193,0)</f>
        <v>0</v>
      </c>
      <c r="BG193" s="228">
        <f>IF(N193="zákl. přenesená",J193,0)</f>
        <v>0</v>
      </c>
      <c r="BH193" s="228">
        <f>IF(N193="sníž. přenesená",J193,0)</f>
        <v>0</v>
      </c>
      <c r="BI193" s="228">
        <f>IF(N193="nulová",J193,0)</f>
        <v>0</v>
      </c>
      <c r="BJ193" s="17" t="s">
        <v>81</v>
      </c>
      <c r="BK193" s="228">
        <f>ROUND(I193*H193,2)</f>
        <v>0</v>
      </c>
      <c r="BL193" s="17" t="s">
        <v>154</v>
      </c>
      <c r="BM193" s="227" t="s">
        <v>315</v>
      </c>
    </row>
    <row r="194" s="13" customFormat="1">
      <c r="A194" s="13"/>
      <c r="B194" s="231"/>
      <c r="C194" s="232"/>
      <c r="D194" s="233" t="s">
        <v>197</v>
      </c>
      <c r="E194" s="234" t="s">
        <v>1</v>
      </c>
      <c r="F194" s="235" t="s">
        <v>316</v>
      </c>
      <c r="G194" s="232"/>
      <c r="H194" s="236">
        <v>37.564999999999998</v>
      </c>
      <c r="I194" s="237"/>
      <c r="J194" s="232"/>
      <c r="K194" s="232"/>
      <c r="L194" s="238"/>
      <c r="M194" s="239"/>
      <c r="N194" s="240"/>
      <c r="O194" s="240"/>
      <c r="P194" s="240"/>
      <c r="Q194" s="240"/>
      <c r="R194" s="240"/>
      <c r="S194" s="240"/>
      <c r="T194" s="241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42" t="s">
        <v>197</v>
      </c>
      <c r="AU194" s="242" t="s">
        <v>83</v>
      </c>
      <c r="AV194" s="13" t="s">
        <v>83</v>
      </c>
      <c r="AW194" s="13" t="s">
        <v>30</v>
      </c>
      <c r="AX194" s="13" t="s">
        <v>73</v>
      </c>
      <c r="AY194" s="242" t="s">
        <v>126</v>
      </c>
    </row>
    <row r="195" s="14" customFormat="1">
      <c r="A195" s="14"/>
      <c r="B195" s="243"/>
      <c r="C195" s="244"/>
      <c r="D195" s="233" t="s">
        <v>197</v>
      </c>
      <c r="E195" s="245" t="s">
        <v>1</v>
      </c>
      <c r="F195" s="246" t="s">
        <v>199</v>
      </c>
      <c r="G195" s="244"/>
      <c r="H195" s="247">
        <v>37.564999999999998</v>
      </c>
      <c r="I195" s="248"/>
      <c r="J195" s="244"/>
      <c r="K195" s="244"/>
      <c r="L195" s="249"/>
      <c r="M195" s="250"/>
      <c r="N195" s="251"/>
      <c r="O195" s="251"/>
      <c r="P195" s="251"/>
      <c r="Q195" s="251"/>
      <c r="R195" s="251"/>
      <c r="S195" s="251"/>
      <c r="T195" s="252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53" t="s">
        <v>197</v>
      </c>
      <c r="AU195" s="253" t="s">
        <v>83</v>
      </c>
      <c r="AV195" s="14" t="s">
        <v>132</v>
      </c>
      <c r="AW195" s="14" t="s">
        <v>30</v>
      </c>
      <c r="AX195" s="14" t="s">
        <v>73</v>
      </c>
      <c r="AY195" s="253" t="s">
        <v>126</v>
      </c>
    </row>
    <row r="196" s="13" customFormat="1">
      <c r="A196" s="13"/>
      <c r="B196" s="231"/>
      <c r="C196" s="232"/>
      <c r="D196" s="233" t="s">
        <v>197</v>
      </c>
      <c r="E196" s="234" t="s">
        <v>1</v>
      </c>
      <c r="F196" s="235" t="s">
        <v>317</v>
      </c>
      <c r="G196" s="232"/>
      <c r="H196" s="236">
        <v>41.322000000000003</v>
      </c>
      <c r="I196" s="237"/>
      <c r="J196" s="232"/>
      <c r="K196" s="232"/>
      <c r="L196" s="238"/>
      <c r="M196" s="239"/>
      <c r="N196" s="240"/>
      <c r="O196" s="240"/>
      <c r="P196" s="240"/>
      <c r="Q196" s="240"/>
      <c r="R196" s="240"/>
      <c r="S196" s="240"/>
      <c r="T196" s="241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42" t="s">
        <v>197</v>
      </c>
      <c r="AU196" s="242" t="s">
        <v>83</v>
      </c>
      <c r="AV196" s="13" t="s">
        <v>83</v>
      </c>
      <c r="AW196" s="13" t="s">
        <v>30</v>
      </c>
      <c r="AX196" s="13" t="s">
        <v>73</v>
      </c>
      <c r="AY196" s="242" t="s">
        <v>126</v>
      </c>
    </row>
    <row r="197" s="14" customFormat="1">
      <c r="A197" s="14"/>
      <c r="B197" s="243"/>
      <c r="C197" s="244"/>
      <c r="D197" s="233" t="s">
        <v>197</v>
      </c>
      <c r="E197" s="245" t="s">
        <v>1</v>
      </c>
      <c r="F197" s="246" t="s">
        <v>199</v>
      </c>
      <c r="G197" s="244"/>
      <c r="H197" s="247">
        <v>41.322000000000003</v>
      </c>
      <c r="I197" s="248"/>
      <c r="J197" s="244"/>
      <c r="K197" s="244"/>
      <c r="L197" s="249"/>
      <c r="M197" s="250"/>
      <c r="N197" s="251"/>
      <c r="O197" s="251"/>
      <c r="P197" s="251"/>
      <c r="Q197" s="251"/>
      <c r="R197" s="251"/>
      <c r="S197" s="251"/>
      <c r="T197" s="252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53" t="s">
        <v>197</v>
      </c>
      <c r="AU197" s="253" t="s">
        <v>83</v>
      </c>
      <c r="AV197" s="14" t="s">
        <v>132</v>
      </c>
      <c r="AW197" s="14" t="s">
        <v>30</v>
      </c>
      <c r="AX197" s="14" t="s">
        <v>81</v>
      </c>
      <c r="AY197" s="253" t="s">
        <v>126</v>
      </c>
    </row>
    <row r="198" s="2" customFormat="1" ht="44.25" customHeight="1">
      <c r="A198" s="38"/>
      <c r="B198" s="39"/>
      <c r="C198" s="216" t="s">
        <v>175</v>
      </c>
      <c r="D198" s="216" t="s">
        <v>127</v>
      </c>
      <c r="E198" s="217" t="s">
        <v>318</v>
      </c>
      <c r="F198" s="218" t="s">
        <v>319</v>
      </c>
      <c r="G198" s="219" t="s">
        <v>320</v>
      </c>
      <c r="H198" s="277"/>
      <c r="I198" s="221"/>
      <c r="J198" s="222">
        <f>ROUND(I198*H198,2)</f>
        <v>0</v>
      </c>
      <c r="K198" s="218" t="s">
        <v>131</v>
      </c>
      <c r="L198" s="44"/>
      <c r="M198" s="278" t="s">
        <v>1</v>
      </c>
      <c r="N198" s="279" t="s">
        <v>38</v>
      </c>
      <c r="O198" s="280"/>
      <c r="P198" s="281">
        <f>O198*H198</f>
        <v>0</v>
      </c>
      <c r="Q198" s="281">
        <v>0</v>
      </c>
      <c r="R198" s="281">
        <f>Q198*H198</f>
        <v>0</v>
      </c>
      <c r="S198" s="281">
        <v>0</v>
      </c>
      <c r="T198" s="282">
        <f>S198*H198</f>
        <v>0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227" t="s">
        <v>154</v>
      </c>
      <c r="AT198" s="227" t="s">
        <v>127</v>
      </c>
      <c r="AU198" s="227" t="s">
        <v>83</v>
      </c>
      <c r="AY198" s="17" t="s">
        <v>126</v>
      </c>
      <c r="BE198" s="228">
        <f>IF(N198="základní",J198,0)</f>
        <v>0</v>
      </c>
      <c r="BF198" s="228">
        <f>IF(N198="snížená",J198,0)</f>
        <v>0</v>
      </c>
      <c r="BG198" s="228">
        <f>IF(N198="zákl. přenesená",J198,0)</f>
        <v>0</v>
      </c>
      <c r="BH198" s="228">
        <f>IF(N198="sníž. přenesená",J198,0)</f>
        <v>0</v>
      </c>
      <c r="BI198" s="228">
        <f>IF(N198="nulová",J198,0)</f>
        <v>0</v>
      </c>
      <c r="BJ198" s="17" t="s">
        <v>81</v>
      </c>
      <c r="BK198" s="228">
        <f>ROUND(I198*H198,2)</f>
        <v>0</v>
      </c>
      <c r="BL198" s="17" t="s">
        <v>154</v>
      </c>
      <c r="BM198" s="227" t="s">
        <v>321</v>
      </c>
    </row>
    <row r="199" s="2" customFormat="1" ht="6.96" customHeight="1">
      <c r="A199" s="38"/>
      <c r="B199" s="66"/>
      <c r="C199" s="67"/>
      <c r="D199" s="67"/>
      <c r="E199" s="67"/>
      <c r="F199" s="67"/>
      <c r="G199" s="67"/>
      <c r="H199" s="67"/>
      <c r="I199" s="67"/>
      <c r="J199" s="67"/>
      <c r="K199" s="67"/>
      <c r="L199" s="44"/>
      <c r="M199" s="38"/>
      <c r="O199" s="38"/>
      <c r="P199" s="38"/>
      <c r="Q199" s="38"/>
      <c r="R199" s="38"/>
      <c r="S199" s="38"/>
      <c r="T199" s="38"/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</row>
  </sheetData>
  <sheetProtection sheet="1" autoFilter="0" formatColumns="0" formatRows="0" objects="1" scenarios="1" spinCount="100000" saltValue="NFo8gny3DNgYA/0xtdcVM7QaaQboknsy2UBwJaWmVscGgOImqSd8YEIyJRQzPsSTiuE2HkOHh9ZYEMLp8cLpSA==" hashValue="fO8ulW/jLyoQfhViJaiem6iGcZdr9WjeGAAM1gsyBBaaE0dngZr8w8EwPd/EO9S9AKqlHKYO4d8JUiQ23tzyyw==" algorithmName="SHA-512" password="CC35"/>
  <autoFilter ref="C123:K198"/>
  <mergeCells count="9">
    <mergeCell ref="E7:H7"/>
    <mergeCell ref="E9:H9"/>
    <mergeCell ref="E18:H18"/>
    <mergeCell ref="E27:H27"/>
    <mergeCell ref="E85:H85"/>
    <mergeCell ref="E87:H87"/>
    <mergeCell ref="E114:H114"/>
    <mergeCell ref="E116:H11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89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83</v>
      </c>
    </row>
    <row r="4" s="1" customFormat="1" ht="24.96" customHeight="1">
      <c r="B4" s="20"/>
      <c r="D4" s="138" t="s">
        <v>99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Tlumačov ON - oprava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100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322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22. 9. 2023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tr">
        <f>IF('Rekapitulace stavby'!E11="","",'Rekapitulace stavby'!E11)</f>
        <v xml:space="preserve"> </v>
      </c>
      <c r="F15" s="38"/>
      <c r="G15" s="38"/>
      <c r="H15" s="38"/>
      <c r="I15" s="140" t="s">
        <v>26</v>
      </c>
      <c r="J15" s="143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27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26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29</v>
      </c>
      <c r="E20" s="38"/>
      <c r="F20" s="38"/>
      <c r="G20" s="38"/>
      <c r="H20" s="38"/>
      <c r="I20" s="140" t="s">
        <v>25</v>
      </c>
      <c r="J20" s="143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tr">
        <f>IF('Rekapitulace stavby'!E17="","",'Rekapitulace stavby'!E17)</f>
        <v xml:space="preserve"> </v>
      </c>
      <c r="F21" s="38"/>
      <c r="G21" s="38"/>
      <c r="H21" s="38"/>
      <c r="I21" s="140" t="s">
        <v>26</v>
      </c>
      <c r="J21" s="143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31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tr">
        <f>IF('Rekapitulace stavby'!E20="","",'Rekapitulace stavby'!E20)</f>
        <v xml:space="preserve"> </v>
      </c>
      <c r="F24" s="38"/>
      <c r="G24" s="38"/>
      <c r="H24" s="38"/>
      <c r="I24" s="140" t="s">
        <v>26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32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33</v>
      </c>
      <c r="E30" s="38"/>
      <c r="F30" s="38"/>
      <c r="G30" s="38"/>
      <c r="H30" s="38"/>
      <c r="I30" s="38"/>
      <c r="J30" s="151">
        <f>ROUND(J121,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35</v>
      </c>
      <c r="G32" s="38"/>
      <c r="H32" s="38"/>
      <c r="I32" s="152" t="s">
        <v>34</v>
      </c>
      <c r="J32" s="152" t="s">
        <v>36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37</v>
      </c>
      <c r="E33" s="140" t="s">
        <v>38</v>
      </c>
      <c r="F33" s="154">
        <f>ROUND((SUM(BE121:BE176)),  2)</f>
        <v>0</v>
      </c>
      <c r="G33" s="38"/>
      <c r="H33" s="38"/>
      <c r="I33" s="155">
        <v>0.20999999999999999</v>
      </c>
      <c r="J33" s="154">
        <f>ROUND(((SUM(BE121:BE176))*I33),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39</v>
      </c>
      <c r="F34" s="154">
        <f>ROUND((SUM(BF121:BF176)),  2)</f>
        <v>0</v>
      </c>
      <c r="G34" s="38"/>
      <c r="H34" s="38"/>
      <c r="I34" s="155">
        <v>0.14999999999999999</v>
      </c>
      <c r="J34" s="154">
        <f>ROUND(((SUM(BF121:BF176))*I34),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40</v>
      </c>
      <c r="F35" s="154">
        <f>ROUND((SUM(BG121:BG176)),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41</v>
      </c>
      <c r="F36" s="154">
        <f>ROUND((SUM(BH121:BH176)),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42</v>
      </c>
      <c r="F37" s="154">
        <f>ROUND((SUM(BI121:BI176)),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43</v>
      </c>
      <c r="E39" s="158"/>
      <c r="F39" s="158"/>
      <c r="G39" s="159" t="s">
        <v>44</v>
      </c>
      <c r="H39" s="160" t="s">
        <v>45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46</v>
      </c>
      <c r="E50" s="164"/>
      <c r="F50" s="164"/>
      <c r="G50" s="163" t="s">
        <v>47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48</v>
      </c>
      <c r="E61" s="166"/>
      <c r="F61" s="167" t="s">
        <v>49</v>
      </c>
      <c r="G61" s="165" t="s">
        <v>48</v>
      </c>
      <c r="H61" s="166"/>
      <c r="I61" s="166"/>
      <c r="J61" s="168" t="s">
        <v>49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50</v>
      </c>
      <c r="E65" s="169"/>
      <c r="F65" s="169"/>
      <c r="G65" s="163" t="s">
        <v>51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48</v>
      </c>
      <c r="E76" s="166"/>
      <c r="F76" s="167" t="s">
        <v>49</v>
      </c>
      <c r="G76" s="165" t="s">
        <v>48</v>
      </c>
      <c r="H76" s="166"/>
      <c r="I76" s="166"/>
      <c r="J76" s="168" t="s">
        <v>49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102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Tlumačov ON - oprava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100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03 - Žumpa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22. 9. 2023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 xml:space="preserve"> </v>
      </c>
      <c r="G91" s="40"/>
      <c r="H91" s="40"/>
      <c r="I91" s="32" t="s">
        <v>29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27</v>
      </c>
      <c r="D92" s="40"/>
      <c r="E92" s="40"/>
      <c r="F92" s="27" t="str">
        <f>IF(E18="","",E18)</f>
        <v>Vyplň údaj</v>
      </c>
      <c r="G92" s="40"/>
      <c r="H92" s="40"/>
      <c r="I92" s="32" t="s">
        <v>31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103</v>
      </c>
      <c r="D94" s="176"/>
      <c r="E94" s="176"/>
      <c r="F94" s="176"/>
      <c r="G94" s="176"/>
      <c r="H94" s="176"/>
      <c r="I94" s="176"/>
      <c r="J94" s="177" t="s">
        <v>104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105</v>
      </c>
      <c r="D96" s="40"/>
      <c r="E96" s="40"/>
      <c r="F96" s="40"/>
      <c r="G96" s="40"/>
      <c r="H96" s="40"/>
      <c r="I96" s="40"/>
      <c r="J96" s="110">
        <f>J121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106</v>
      </c>
    </row>
    <row r="97" s="9" customFormat="1" ht="24.96" customHeight="1">
      <c r="A97" s="9"/>
      <c r="B97" s="179"/>
      <c r="C97" s="180"/>
      <c r="D97" s="181" t="s">
        <v>108</v>
      </c>
      <c r="E97" s="182"/>
      <c r="F97" s="182"/>
      <c r="G97" s="182"/>
      <c r="H97" s="182"/>
      <c r="I97" s="182"/>
      <c r="J97" s="183">
        <f>J122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209</v>
      </c>
      <c r="E98" s="188"/>
      <c r="F98" s="188"/>
      <c r="G98" s="188"/>
      <c r="H98" s="188"/>
      <c r="I98" s="188"/>
      <c r="J98" s="189">
        <f>J123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109</v>
      </c>
      <c r="E99" s="188"/>
      <c r="F99" s="188"/>
      <c r="G99" s="188"/>
      <c r="H99" s="188"/>
      <c r="I99" s="188"/>
      <c r="J99" s="189">
        <f>J134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5"/>
      <c r="C100" s="186"/>
      <c r="D100" s="187" t="s">
        <v>212</v>
      </c>
      <c r="E100" s="188"/>
      <c r="F100" s="188"/>
      <c r="G100" s="188"/>
      <c r="H100" s="188"/>
      <c r="I100" s="188"/>
      <c r="J100" s="189">
        <f>J160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5"/>
      <c r="C101" s="186"/>
      <c r="D101" s="187" t="s">
        <v>213</v>
      </c>
      <c r="E101" s="188"/>
      <c r="F101" s="188"/>
      <c r="G101" s="188"/>
      <c r="H101" s="188"/>
      <c r="I101" s="188"/>
      <c r="J101" s="189">
        <f>J175</f>
        <v>0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2" customFormat="1" ht="21.84" customHeight="1">
      <c r="A102" s="38"/>
      <c r="B102" s="39"/>
      <c r="C102" s="40"/>
      <c r="D102" s="40"/>
      <c r="E102" s="40"/>
      <c r="F102" s="40"/>
      <c r="G102" s="40"/>
      <c r="H102" s="40"/>
      <c r="I102" s="40"/>
      <c r="J102" s="40"/>
      <c r="K102" s="40"/>
      <c r="L102" s="63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</row>
    <row r="103" s="2" customFormat="1" ht="6.96" customHeight="1">
      <c r="A103" s="38"/>
      <c r="B103" s="66"/>
      <c r="C103" s="67"/>
      <c r="D103" s="67"/>
      <c r="E103" s="67"/>
      <c r="F103" s="67"/>
      <c r="G103" s="67"/>
      <c r="H103" s="67"/>
      <c r="I103" s="67"/>
      <c r="J103" s="67"/>
      <c r="K103" s="67"/>
      <c r="L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7" s="2" customFormat="1" ht="6.96" customHeight="1">
      <c r="A107" s="38"/>
      <c r="B107" s="68"/>
      <c r="C107" s="69"/>
      <c r="D107" s="69"/>
      <c r="E107" s="69"/>
      <c r="F107" s="69"/>
      <c r="G107" s="69"/>
      <c r="H107" s="69"/>
      <c r="I107" s="69"/>
      <c r="J107" s="69"/>
      <c r="K107" s="69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24.96" customHeight="1">
      <c r="A108" s="38"/>
      <c r="B108" s="39"/>
      <c r="C108" s="23" t="s">
        <v>110</v>
      </c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6.96" customHeight="1">
      <c r="A109" s="38"/>
      <c r="B109" s="39"/>
      <c r="C109" s="40"/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2" customHeight="1">
      <c r="A110" s="38"/>
      <c r="B110" s="39"/>
      <c r="C110" s="32" t="s">
        <v>16</v>
      </c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6.5" customHeight="1">
      <c r="A111" s="38"/>
      <c r="B111" s="39"/>
      <c r="C111" s="40"/>
      <c r="D111" s="40"/>
      <c r="E111" s="174" t="str">
        <f>E7</f>
        <v>Tlumačov ON - oprava</v>
      </c>
      <c r="F111" s="32"/>
      <c r="G111" s="32"/>
      <c r="H111" s="32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2" customHeight="1">
      <c r="A112" s="38"/>
      <c r="B112" s="39"/>
      <c r="C112" s="32" t="s">
        <v>100</v>
      </c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6.5" customHeight="1">
      <c r="A113" s="38"/>
      <c r="B113" s="39"/>
      <c r="C113" s="40"/>
      <c r="D113" s="40"/>
      <c r="E113" s="76" t="str">
        <f>E9</f>
        <v>03 - Žumpa</v>
      </c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6.96" customHeight="1">
      <c r="A114" s="38"/>
      <c r="B114" s="39"/>
      <c r="C114" s="40"/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2" customHeight="1">
      <c r="A115" s="38"/>
      <c r="B115" s="39"/>
      <c r="C115" s="32" t="s">
        <v>20</v>
      </c>
      <c r="D115" s="40"/>
      <c r="E115" s="40"/>
      <c r="F115" s="27" t="str">
        <f>F12</f>
        <v xml:space="preserve"> </v>
      </c>
      <c r="G115" s="40"/>
      <c r="H115" s="40"/>
      <c r="I115" s="32" t="s">
        <v>22</v>
      </c>
      <c r="J115" s="79" t="str">
        <f>IF(J12="","",J12)</f>
        <v>22. 9. 2023</v>
      </c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6.96" customHeight="1">
      <c r="A116" s="38"/>
      <c r="B116" s="39"/>
      <c r="C116" s="40"/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5.15" customHeight="1">
      <c r="A117" s="38"/>
      <c r="B117" s="39"/>
      <c r="C117" s="32" t="s">
        <v>24</v>
      </c>
      <c r="D117" s="40"/>
      <c r="E117" s="40"/>
      <c r="F117" s="27" t="str">
        <f>E15</f>
        <v xml:space="preserve"> </v>
      </c>
      <c r="G117" s="40"/>
      <c r="H117" s="40"/>
      <c r="I117" s="32" t="s">
        <v>29</v>
      </c>
      <c r="J117" s="36" t="str">
        <f>E21</f>
        <v xml:space="preserve"> </v>
      </c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5.15" customHeight="1">
      <c r="A118" s="38"/>
      <c r="B118" s="39"/>
      <c r="C118" s="32" t="s">
        <v>27</v>
      </c>
      <c r="D118" s="40"/>
      <c r="E118" s="40"/>
      <c r="F118" s="27" t="str">
        <f>IF(E18="","",E18)</f>
        <v>Vyplň údaj</v>
      </c>
      <c r="G118" s="40"/>
      <c r="H118" s="40"/>
      <c r="I118" s="32" t="s">
        <v>31</v>
      </c>
      <c r="J118" s="36" t="str">
        <f>E24</f>
        <v xml:space="preserve"> </v>
      </c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0.32" customHeight="1">
      <c r="A119" s="38"/>
      <c r="B119" s="39"/>
      <c r="C119" s="40"/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11" customFormat="1" ht="29.28" customHeight="1">
      <c r="A120" s="191"/>
      <c r="B120" s="192"/>
      <c r="C120" s="193" t="s">
        <v>111</v>
      </c>
      <c r="D120" s="194" t="s">
        <v>58</v>
      </c>
      <c r="E120" s="194" t="s">
        <v>54</v>
      </c>
      <c r="F120" s="194" t="s">
        <v>55</v>
      </c>
      <c r="G120" s="194" t="s">
        <v>112</v>
      </c>
      <c r="H120" s="194" t="s">
        <v>113</v>
      </c>
      <c r="I120" s="194" t="s">
        <v>114</v>
      </c>
      <c r="J120" s="194" t="s">
        <v>104</v>
      </c>
      <c r="K120" s="195" t="s">
        <v>115</v>
      </c>
      <c r="L120" s="196"/>
      <c r="M120" s="100" t="s">
        <v>1</v>
      </c>
      <c r="N120" s="101" t="s">
        <v>37</v>
      </c>
      <c r="O120" s="101" t="s">
        <v>116</v>
      </c>
      <c r="P120" s="101" t="s">
        <v>117</v>
      </c>
      <c r="Q120" s="101" t="s">
        <v>118</v>
      </c>
      <c r="R120" s="101" t="s">
        <v>119</v>
      </c>
      <c r="S120" s="101" t="s">
        <v>120</v>
      </c>
      <c r="T120" s="102" t="s">
        <v>121</v>
      </c>
      <c r="U120" s="191"/>
      <c r="V120" s="191"/>
      <c r="W120" s="191"/>
      <c r="X120" s="191"/>
      <c r="Y120" s="191"/>
      <c r="Z120" s="191"/>
      <c r="AA120" s="191"/>
      <c r="AB120" s="191"/>
      <c r="AC120" s="191"/>
      <c r="AD120" s="191"/>
      <c r="AE120" s="191"/>
    </row>
    <row r="121" s="2" customFormat="1" ht="22.8" customHeight="1">
      <c r="A121" s="38"/>
      <c r="B121" s="39"/>
      <c r="C121" s="107" t="s">
        <v>122</v>
      </c>
      <c r="D121" s="40"/>
      <c r="E121" s="40"/>
      <c r="F121" s="40"/>
      <c r="G121" s="40"/>
      <c r="H121" s="40"/>
      <c r="I121" s="40"/>
      <c r="J121" s="197">
        <f>BK121</f>
        <v>0</v>
      </c>
      <c r="K121" s="40"/>
      <c r="L121" s="44"/>
      <c r="M121" s="103"/>
      <c r="N121" s="198"/>
      <c r="O121" s="104"/>
      <c r="P121" s="199">
        <f>P122</f>
        <v>0</v>
      </c>
      <c r="Q121" s="104"/>
      <c r="R121" s="199">
        <f>R122</f>
        <v>0</v>
      </c>
      <c r="S121" s="104"/>
      <c r="T121" s="200">
        <f>T122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T121" s="17" t="s">
        <v>72</v>
      </c>
      <c r="AU121" s="17" t="s">
        <v>106</v>
      </c>
      <c r="BK121" s="201">
        <f>BK122</f>
        <v>0</v>
      </c>
    </row>
    <row r="122" s="12" customFormat="1" ht="25.92" customHeight="1">
      <c r="A122" s="12"/>
      <c r="B122" s="202"/>
      <c r="C122" s="203"/>
      <c r="D122" s="204" t="s">
        <v>72</v>
      </c>
      <c r="E122" s="205" t="s">
        <v>186</v>
      </c>
      <c r="F122" s="205" t="s">
        <v>187</v>
      </c>
      <c r="G122" s="203"/>
      <c r="H122" s="203"/>
      <c r="I122" s="206"/>
      <c r="J122" s="207">
        <f>BK122</f>
        <v>0</v>
      </c>
      <c r="K122" s="203"/>
      <c r="L122" s="208"/>
      <c r="M122" s="209"/>
      <c r="N122" s="210"/>
      <c r="O122" s="210"/>
      <c r="P122" s="211">
        <f>P123+P134+P160+P175</f>
        <v>0</v>
      </c>
      <c r="Q122" s="210"/>
      <c r="R122" s="211">
        <f>R123+R134+R160+R175</f>
        <v>0</v>
      </c>
      <c r="S122" s="210"/>
      <c r="T122" s="212">
        <f>T123+T134+T160+T175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3" t="s">
        <v>81</v>
      </c>
      <c r="AT122" s="214" t="s">
        <v>72</v>
      </c>
      <c r="AU122" s="214" t="s">
        <v>73</v>
      </c>
      <c r="AY122" s="213" t="s">
        <v>126</v>
      </c>
      <c r="BK122" s="215">
        <f>BK123+BK134+BK160+BK175</f>
        <v>0</v>
      </c>
    </row>
    <row r="123" s="12" customFormat="1" ht="22.8" customHeight="1">
      <c r="A123" s="12"/>
      <c r="B123" s="202"/>
      <c r="C123" s="203"/>
      <c r="D123" s="204" t="s">
        <v>72</v>
      </c>
      <c r="E123" s="229" t="s">
        <v>81</v>
      </c>
      <c r="F123" s="229" t="s">
        <v>216</v>
      </c>
      <c r="G123" s="203"/>
      <c r="H123" s="203"/>
      <c r="I123" s="206"/>
      <c r="J123" s="230">
        <f>BK123</f>
        <v>0</v>
      </c>
      <c r="K123" s="203"/>
      <c r="L123" s="208"/>
      <c r="M123" s="209"/>
      <c r="N123" s="210"/>
      <c r="O123" s="210"/>
      <c r="P123" s="211">
        <f>SUM(P124:P133)</f>
        <v>0</v>
      </c>
      <c r="Q123" s="210"/>
      <c r="R123" s="211">
        <f>SUM(R124:R133)</f>
        <v>0</v>
      </c>
      <c r="S123" s="210"/>
      <c r="T123" s="212">
        <f>SUM(T124:T133)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3" t="s">
        <v>81</v>
      </c>
      <c r="AT123" s="214" t="s">
        <v>72</v>
      </c>
      <c r="AU123" s="214" t="s">
        <v>81</v>
      </c>
      <c r="AY123" s="213" t="s">
        <v>126</v>
      </c>
      <c r="BK123" s="215">
        <f>SUM(BK124:BK133)</f>
        <v>0</v>
      </c>
    </row>
    <row r="124" s="2" customFormat="1" ht="44.25" customHeight="1">
      <c r="A124" s="38"/>
      <c r="B124" s="39"/>
      <c r="C124" s="216" t="s">
        <v>81</v>
      </c>
      <c r="D124" s="216" t="s">
        <v>127</v>
      </c>
      <c r="E124" s="217" t="s">
        <v>233</v>
      </c>
      <c r="F124" s="218" t="s">
        <v>234</v>
      </c>
      <c r="G124" s="219" t="s">
        <v>219</v>
      </c>
      <c r="H124" s="220">
        <v>90</v>
      </c>
      <c r="I124" s="221"/>
      <c r="J124" s="222">
        <f>ROUND(I124*H124,2)</f>
        <v>0</v>
      </c>
      <c r="K124" s="218" t="s">
        <v>131</v>
      </c>
      <c r="L124" s="44"/>
      <c r="M124" s="223" t="s">
        <v>1</v>
      </c>
      <c r="N124" s="224" t="s">
        <v>38</v>
      </c>
      <c r="O124" s="91"/>
      <c r="P124" s="225">
        <f>O124*H124</f>
        <v>0</v>
      </c>
      <c r="Q124" s="225">
        <v>0</v>
      </c>
      <c r="R124" s="225">
        <f>Q124*H124</f>
        <v>0</v>
      </c>
      <c r="S124" s="225">
        <v>0</v>
      </c>
      <c r="T124" s="226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27" t="s">
        <v>132</v>
      </c>
      <c r="AT124" s="227" t="s">
        <v>127</v>
      </c>
      <c r="AU124" s="227" t="s">
        <v>83</v>
      </c>
      <c r="AY124" s="17" t="s">
        <v>126</v>
      </c>
      <c r="BE124" s="228">
        <f>IF(N124="základní",J124,0)</f>
        <v>0</v>
      </c>
      <c r="BF124" s="228">
        <f>IF(N124="snížená",J124,0)</f>
        <v>0</v>
      </c>
      <c r="BG124" s="228">
        <f>IF(N124="zákl. přenesená",J124,0)</f>
        <v>0</v>
      </c>
      <c r="BH124" s="228">
        <f>IF(N124="sníž. přenesená",J124,0)</f>
        <v>0</v>
      </c>
      <c r="BI124" s="228">
        <f>IF(N124="nulová",J124,0)</f>
        <v>0</v>
      </c>
      <c r="BJ124" s="17" t="s">
        <v>81</v>
      </c>
      <c r="BK124" s="228">
        <f>ROUND(I124*H124,2)</f>
        <v>0</v>
      </c>
      <c r="BL124" s="17" t="s">
        <v>132</v>
      </c>
      <c r="BM124" s="227" t="s">
        <v>83</v>
      </c>
    </row>
    <row r="125" s="13" customFormat="1">
      <c r="A125" s="13"/>
      <c r="B125" s="231"/>
      <c r="C125" s="232"/>
      <c r="D125" s="233" t="s">
        <v>197</v>
      </c>
      <c r="E125" s="234" t="s">
        <v>1</v>
      </c>
      <c r="F125" s="235" t="s">
        <v>323</v>
      </c>
      <c r="G125" s="232"/>
      <c r="H125" s="236">
        <v>60</v>
      </c>
      <c r="I125" s="237"/>
      <c r="J125" s="232"/>
      <c r="K125" s="232"/>
      <c r="L125" s="238"/>
      <c r="M125" s="239"/>
      <c r="N125" s="240"/>
      <c r="O125" s="240"/>
      <c r="P125" s="240"/>
      <c r="Q125" s="240"/>
      <c r="R125" s="240"/>
      <c r="S125" s="240"/>
      <c r="T125" s="241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42" t="s">
        <v>197</v>
      </c>
      <c r="AU125" s="242" t="s">
        <v>83</v>
      </c>
      <c r="AV125" s="13" t="s">
        <v>83</v>
      </c>
      <c r="AW125" s="13" t="s">
        <v>30</v>
      </c>
      <c r="AX125" s="13" t="s">
        <v>73</v>
      </c>
      <c r="AY125" s="242" t="s">
        <v>126</v>
      </c>
    </row>
    <row r="126" s="13" customFormat="1">
      <c r="A126" s="13"/>
      <c r="B126" s="231"/>
      <c r="C126" s="232"/>
      <c r="D126" s="233" t="s">
        <v>197</v>
      </c>
      <c r="E126" s="234" t="s">
        <v>1</v>
      </c>
      <c r="F126" s="235" t="s">
        <v>324</v>
      </c>
      <c r="G126" s="232"/>
      <c r="H126" s="236">
        <v>30</v>
      </c>
      <c r="I126" s="237"/>
      <c r="J126" s="232"/>
      <c r="K126" s="232"/>
      <c r="L126" s="238"/>
      <c r="M126" s="239"/>
      <c r="N126" s="240"/>
      <c r="O126" s="240"/>
      <c r="P126" s="240"/>
      <c r="Q126" s="240"/>
      <c r="R126" s="240"/>
      <c r="S126" s="240"/>
      <c r="T126" s="241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42" t="s">
        <v>197</v>
      </c>
      <c r="AU126" s="242" t="s">
        <v>83</v>
      </c>
      <c r="AV126" s="13" t="s">
        <v>83</v>
      </c>
      <c r="AW126" s="13" t="s">
        <v>30</v>
      </c>
      <c r="AX126" s="13" t="s">
        <v>73</v>
      </c>
      <c r="AY126" s="242" t="s">
        <v>126</v>
      </c>
    </row>
    <row r="127" s="14" customFormat="1">
      <c r="A127" s="14"/>
      <c r="B127" s="243"/>
      <c r="C127" s="244"/>
      <c r="D127" s="233" t="s">
        <v>197</v>
      </c>
      <c r="E127" s="245" t="s">
        <v>1</v>
      </c>
      <c r="F127" s="246" t="s">
        <v>199</v>
      </c>
      <c r="G127" s="244"/>
      <c r="H127" s="247">
        <v>90</v>
      </c>
      <c r="I127" s="248"/>
      <c r="J127" s="244"/>
      <c r="K127" s="244"/>
      <c r="L127" s="249"/>
      <c r="M127" s="250"/>
      <c r="N127" s="251"/>
      <c r="O127" s="251"/>
      <c r="P127" s="251"/>
      <c r="Q127" s="251"/>
      <c r="R127" s="251"/>
      <c r="S127" s="251"/>
      <c r="T127" s="252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53" t="s">
        <v>197</v>
      </c>
      <c r="AU127" s="253" t="s">
        <v>83</v>
      </c>
      <c r="AV127" s="14" t="s">
        <v>132</v>
      </c>
      <c r="AW127" s="14" t="s">
        <v>30</v>
      </c>
      <c r="AX127" s="14" t="s">
        <v>81</v>
      </c>
      <c r="AY127" s="253" t="s">
        <v>126</v>
      </c>
    </row>
    <row r="128" s="2" customFormat="1" ht="16.5" customHeight="1">
      <c r="A128" s="38"/>
      <c r="B128" s="39"/>
      <c r="C128" s="257" t="s">
        <v>83</v>
      </c>
      <c r="D128" s="257" t="s">
        <v>235</v>
      </c>
      <c r="E128" s="258" t="s">
        <v>236</v>
      </c>
      <c r="F128" s="259" t="s">
        <v>237</v>
      </c>
      <c r="G128" s="260" t="s">
        <v>232</v>
      </c>
      <c r="H128" s="261">
        <v>108</v>
      </c>
      <c r="I128" s="262"/>
      <c r="J128" s="263">
        <f>ROUND(I128*H128,2)</f>
        <v>0</v>
      </c>
      <c r="K128" s="259" t="s">
        <v>131</v>
      </c>
      <c r="L128" s="264"/>
      <c r="M128" s="265" t="s">
        <v>1</v>
      </c>
      <c r="N128" s="266" t="s">
        <v>38</v>
      </c>
      <c r="O128" s="91"/>
      <c r="P128" s="225">
        <f>O128*H128</f>
        <v>0</v>
      </c>
      <c r="Q128" s="225">
        <v>0</v>
      </c>
      <c r="R128" s="225">
        <f>Q128*H128</f>
        <v>0</v>
      </c>
      <c r="S128" s="225">
        <v>0</v>
      </c>
      <c r="T128" s="226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27" t="s">
        <v>141</v>
      </c>
      <c r="AT128" s="227" t="s">
        <v>235</v>
      </c>
      <c r="AU128" s="227" t="s">
        <v>83</v>
      </c>
      <c r="AY128" s="17" t="s">
        <v>126</v>
      </c>
      <c r="BE128" s="228">
        <f>IF(N128="základní",J128,0)</f>
        <v>0</v>
      </c>
      <c r="BF128" s="228">
        <f>IF(N128="snížená",J128,0)</f>
        <v>0</v>
      </c>
      <c r="BG128" s="228">
        <f>IF(N128="zákl. přenesená",J128,0)</f>
        <v>0</v>
      </c>
      <c r="BH128" s="228">
        <f>IF(N128="sníž. přenesená",J128,0)</f>
        <v>0</v>
      </c>
      <c r="BI128" s="228">
        <f>IF(N128="nulová",J128,0)</f>
        <v>0</v>
      </c>
      <c r="BJ128" s="17" t="s">
        <v>81</v>
      </c>
      <c r="BK128" s="228">
        <f>ROUND(I128*H128,2)</f>
        <v>0</v>
      </c>
      <c r="BL128" s="17" t="s">
        <v>132</v>
      </c>
      <c r="BM128" s="227" t="s">
        <v>132</v>
      </c>
    </row>
    <row r="129" s="13" customFormat="1">
      <c r="A129" s="13"/>
      <c r="B129" s="231"/>
      <c r="C129" s="232"/>
      <c r="D129" s="233" t="s">
        <v>197</v>
      </c>
      <c r="E129" s="234" t="s">
        <v>1</v>
      </c>
      <c r="F129" s="235" t="s">
        <v>325</v>
      </c>
      <c r="G129" s="232"/>
      <c r="H129" s="236">
        <v>108</v>
      </c>
      <c r="I129" s="237"/>
      <c r="J129" s="232"/>
      <c r="K129" s="232"/>
      <c r="L129" s="238"/>
      <c r="M129" s="239"/>
      <c r="N129" s="240"/>
      <c r="O129" s="240"/>
      <c r="P129" s="240"/>
      <c r="Q129" s="240"/>
      <c r="R129" s="240"/>
      <c r="S129" s="240"/>
      <c r="T129" s="241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2" t="s">
        <v>197</v>
      </c>
      <c r="AU129" s="242" t="s">
        <v>83</v>
      </c>
      <c r="AV129" s="13" t="s">
        <v>83</v>
      </c>
      <c r="AW129" s="13" t="s">
        <v>30</v>
      </c>
      <c r="AX129" s="13" t="s">
        <v>73</v>
      </c>
      <c r="AY129" s="242" t="s">
        <v>126</v>
      </c>
    </row>
    <row r="130" s="14" customFormat="1">
      <c r="A130" s="14"/>
      <c r="B130" s="243"/>
      <c r="C130" s="244"/>
      <c r="D130" s="233" t="s">
        <v>197</v>
      </c>
      <c r="E130" s="245" t="s">
        <v>1</v>
      </c>
      <c r="F130" s="246" t="s">
        <v>199</v>
      </c>
      <c r="G130" s="244"/>
      <c r="H130" s="247">
        <v>108</v>
      </c>
      <c r="I130" s="248"/>
      <c r="J130" s="244"/>
      <c r="K130" s="244"/>
      <c r="L130" s="249"/>
      <c r="M130" s="250"/>
      <c r="N130" s="251"/>
      <c r="O130" s="251"/>
      <c r="P130" s="251"/>
      <c r="Q130" s="251"/>
      <c r="R130" s="251"/>
      <c r="S130" s="251"/>
      <c r="T130" s="252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53" t="s">
        <v>197</v>
      </c>
      <c r="AU130" s="253" t="s">
        <v>83</v>
      </c>
      <c r="AV130" s="14" t="s">
        <v>132</v>
      </c>
      <c r="AW130" s="14" t="s">
        <v>30</v>
      </c>
      <c r="AX130" s="14" t="s">
        <v>81</v>
      </c>
      <c r="AY130" s="253" t="s">
        <v>126</v>
      </c>
    </row>
    <row r="131" s="2" customFormat="1" ht="16.5" customHeight="1">
      <c r="A131" s="38"/>
      <c r="B131" s="39"/>
      <c r="C131" s="257" t="s">
        <v>135</v>
      </c>
      <c r="D131" s="257" t="s">
        <v>235</v>
      </c>
      <c r="E131" s="258" t="s">
        <v>239</v>
      </c>
      <c r="F131" s="259" t="s">
        <v>240</v>
      </c>
      <c r="G131" s="260" t="s">
        <v>232</v>
      </c>
      <c r="H131" s="261">
        <v>54</v>
      </c>
      <c r="I131" s="262"/>
      <c r="J131" s="263">
        <f>ROUND(I131*H131,2)</f>
        <v>0</v>
      </c>
      <c r="K131" s="259" t="s">
        <v>131</v>
      </c>
      <c r="L131" s="264"/>
      <c r="M131" s="265" t="s">
        <v>1</v>
      </c>
      <c r="N131" s="266" t="s">
        <v>38</v>
      </c>
      <c r="O131" s="91"/>
      <c r="P131" s="225">
        <f>O131*H131</f>
        <v>0</v>
      </c>
      <c r="Q131" s="225">
        <v>0</v>
      </c>
      <c r="R131" s="225">
        <f>Q131*H131</f>
        <v>0</v>
      </c>
      <c r="S131" s="225">
        <v>0</v>
      </c>
      <c r="T131" s="226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27" t="s">
        <v>141</v>
      </c>
      <c r="AT131" s="227" t="s">
        <v>235</v>
      </c>
      <c r="AU131" s="227" t="s">
        <v>83</v>
      </c>
      <c r="AY131" s="17" t="s">
        <v>126</v>
      </c>
      <c r="BE131" s="228">
        <f>IF(N131="základní",J131,0)</f>
        <v>0</v>
      </c>
      <c r="BF131" s="228">
        <f>IF(N131="snížená",J131,0)</f>
        <v>0</v>
      </c>
      <c r="BG131" s="228">
        <f>IF(N131="zákl. přenesená",J131,0)</f>
        <v>0</v>
      </c>
      <c r="BH131" s="228">
        <f>IF(N131="sníž. přenesená",J131,0)</f>
        <v>0</v>
      </c>
      <c r="BI131" s="228">
        <f>IF(N131="nulová",J131,0)</f>
        <v>0</v>
      </c>
      <c r="BJ131" s="17" t="s">
        <v>81</v>
      </c>
      <c r="BK131" s="228">
        <f>ROUND(I131*H131,2)</f>
        <v>0</v>
      </c>
      <c r="BL131" s="17" t="s">
        <v>132</v>
      </c>
      <c r="BM131" s="227" t="s">
        <v>138</v>
      </c>
    </row>
    <row r="132" s="13" customFormat="1">
      <c r="A132" s="13"/>
      <c r="B132" s="231"/>
      <c r="C132" s="232"/>
      <c r="D132" s="233" t="s">
        <v>197</v>
      </c>
      <c r="E132" s="234" t="s">
        <v>1</v>
      </c>
      <c r="F132" s="235" t="s">
        <v>326</v>
      </c>
      <c r="G132" s="232"/>
      <c r="H132" s="236">
        <v>54</v>
      </c>
      <c r="I132" s="237"/>
      <c r="J132" s="232"/>
      <c r="K132" s="232"/>
      <c r="L132" s="238"/>
      <c r="M132" s="239"/>
      <c r="N132" s="240"/>
      <c r="O132" s="240"/>
      <c r="P132" s="240"/>
      <c r="Q132" s="240"/>
      <c r="R132" s="240"/>
      <c r="S132" s="240"/>
      <c r="T132" s="241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2" t="s">
        <v>197</v>
      </c>
      <c r="AU132" s="242" t="s">
        <v>83</v>
      </c>
      <c r="AV132" s="13" t="s">
        <v>83</v>
      </c>
      <c r="AW132" s="13" t="s">
        <v>30</v>
      </c>
      <c r="AX132" s="13" t="s">
        <v>73</v>
      </c>
      <c r="AY132" s="242" t="s">
        <v>126</v>
      </c>
    </row>
    <row r="133" s="14" customFormat="1">
      <c r="A133" s="14"/>
      <c r="B133" s="243"/>
      <c r="C133" s="244"/>
      <c r="D133" s="233" t="s">
        <v>197</v>
      </c>
      <c r="E133" s="245" t="s">
        <v>1</v>
      </c>
      <c r="F133" s="246" t="s">
        <v>199</v>
      </c>
      <c r="G133" s="244"/>
      <c r="H133" s="247">
        <v>54</v>
      </c>
      <c r="I133" s="248"/>
      <c r="J133" s="244"/>
      <c r="K133" s="244"/>
      <c r="L133" s="249"/>
      <c r="M133" s="250"/>
      <c r="N133" s="251"/>
      <c r="O133" s="251"/>
      <c r="P133" s="251"/>
      <c r="Q133" s="251"/>
      <c r="R133" s="251"/>
      <c r="S133" s="251"/>
      <c r="T133" s="252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53" t="s">
        <v>197</v>
      </c>
      <c r="AU133" s="253" t="s">
        <v>83</v>
      </c>
      <c r="AV133" s="14" t="s">
        <v>132</v>
      </c>
      <c r="AW133" s="14" t="s">
        <v>30</v>
      </c>
      <c r="AX133" s="14" t="s">
        <v>81</v>
      </c>
      <c r="AY133" s="253" t="s">
        <v>126</v>
      </c>
    </row>
    <row r="134" s="12" customFormat="1" ht="22.8" customHeight="1">
      <c r="A134" s="12"/>
      <c r="B134" s="202"/>
      <c r="C134" s="203"/>
      <c r="D134" s="204" t="s">
        <v>72</v>
      </c>
      <c r="E134" s="229" t="s">
        <v>155</v>
      </c>
      <c r="F134" s="229" t="s">
        <v>188</v>
      </c>
      <c r="G134" s="203"/>
      <c r="H134" s="203"/>
      <c r="I134" s="206"/>
      <c r="J134" s="230">
        <f>BK134</f>
        <v>0</v>
      </c>
      <c r="K134" s="203"/>
      <c r="L134" s="208"/>
      <c r="M134" s="209"/>
      <c r="N134" s="210"/>
      <c r="O134" s="210"/>
      <c r="P134" s="211">
        <f>SUM(P135:P159)</f>
        <v>0</v>
      </c>
      <c r="Q134" s="210"/>
      <c r="R134" s="211">
        <f>SUM(R135:R159)</f>
        <v>0</v>
      </c>
      <c r="S134" s="210"/>
      <c r="T134" s="212">
        <f>SUM(T135:T159)</f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13" t="s">
        <v>81</v>
      </c>
      <c r="AT134" s="214" t="s">
        <v>72</v>
      </c>
      <c r="AU134" s="214" t="s">
        <v>81</v>
      </c>
      <c r="AY134" s="213" t="s">
        <v>126</v>
      </c>
      <c r="BK134" s="215">
        <f>SUM(BK135:BK159)</f>
        <v>0</v>
      </c>
    </row>
    <row r="135" s="2" customFormat="1" ht="21.75" customHeight="1">
      <c r="A135" s="38"/>
      <c r="B135" s="39"/>
      <c r="C135" s="216" t="s">
        <v>132</v>
      </c>
      <c r="D135" s="216" t="s">
        <v>127</v>
      </c>
      <c r="E135" s="217" t="s">
        <v>327</v>
      </c>
      <c r="F135" s="218" t="s">
        <v>328</v>
      </c>
      <c r="G135" s="219" t="s">
        <v>130</v>
      </c>
      <c r="H135" s="220">
        <v>1</v>
      </c>
      <c r="I135" s="221"/>
      <c r="J135" s="222">
        <f>ROUND(I135*H135,2)</f>
        <v>0</v>
      </c>
      <c r="K135" s="218" t="s">
        <v>329</v>
      </c>
      <c r="L135" s="44"/>
      <c r="M135" s="223" t="s">
        <v>1</v>
      </c>
      <c r="N135" s="224" t="s">
        <v>38</v>
      </c>
      <c r="O135" s="91"/>
      <c r="P135" s="225">
        <f>O135*H135</f>
        <v>0</v>
      </c>
      <c r="Q135" s="225">
        <v>0</v>
      </c>
      <c r="R135" s="225">
        <f>Q135*H135</f>
        <v>0</v>
      </c>
      <c r="S135" s="225">
        <v>0</v>
      </c>
      <c r="T135" s="226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27" t="s">
        <v>132</v>
      </c>
      <c r="AT135" s="227" t="s">
        <v>127</v>
      </c>
      <c r="AU135" s="227" t="s">
        <v>83</v>
      </c>
      <c r="AY135" s="17" t="s">
        <v>126</v>
      </c>
      <c r="BE135" s="228">
        <f>IF(N135="základní",J135,0)</f>
        <v>0</v>
      </c>
      <c r="BF135" s="228">
        <f>IF(N135="snížená",J135,0)</f>
        <v>0</v>
      </c>
      <c r="BG135" s="228">
        <f>IF(N135="zákl. přenesená",J135,0)</f>
        <v>0</v>
      </c>
      <c r="BH135" s="228">
        <f>IF(N135="sníž. přenesená",J135,0)</f>
        <v>0</v>
      </c>
      <c r="BI135" s="228">
        <f>IF(N135="nulová",J135,0)</f>
        <v>0</v>
      </c>
      <c r="BJ135" s="17" t="s">
        <v>81</v>
      </c>
      <c r="BK135" s="228">
        <f>ROUND(I135*H135,2)</f>
        <v>0</v>
      </c>
      <c r="BL135" s="17" t="s">
        <v>132</v>
      </c>
      <c r="BM135" s="227" t="s">
        <v>141</v>
      </c>
    </row>
    <row r="136" s="2" customFormat="1" ht="16.5" customHeight="1">
      <c r="A136" s="38"/>
      <c r="B136" s="39"/>
      <c r="C136" s="216" t="s">
        <v>125</v>
      </c>
      <c r="D136" s="216" t="s">
        <v>127</v>
      </c>
      <c r="E136" s="217" t="s">
        <v>330</v>
      </c>
      <c r="F136" s="218" t="s">
        <v>331</v>
      </c>
      <c r="G136" s="219" t="s">
        <v>219</v>
      </c>
      <c r="H136" s="220">
        <v>6.8710000000000004</v>
      </c>
      <c r="I136" s="221"/>
      <c r="J136" s="222">
        <f>ROUND(I136*H136,2)</f>
        <v>0</v>
      </c>
      <c r="K136" s="218" t="s">
        <v>131</v>
      </c>
      <c r="L136" s="44"/>
      <c r="M136" s="223" t="s">
        <v>1</v>
      </c>
      <c r="N136" s="224" t="s">
        <v>38</v>
      </c>
      <c r="O136" s="91"/>
      <c r="P136" s="225">
        <f>O136*H136</f>
        <v>0</v>
      </c>
      <c r="Q136" s="225">
        <v>0</v>
      </c>
      <c r="R136" s="225">
        <f>Q136*H136</f>
        <v>0</v>
      </c>
      <c r="S136" s="225">
        <v>0</v>
      </c>
      <c r="T136" s="226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27" t="s">
        <v>132</v>
      </c>
      <c r="AT136" s="227" t="s">
        <v>127</v>
      </c>
      <c r="AU136" s="227" t="s">
        <v>83</v>
      </c>
      <c r="AY136" s="17" t="s">
        <v>126</v>
      </c>
      <c r="BE136" s="228">
        <f>IF(N136="základní",J136,0)</f>
        <v>0</v>
      </c>
      <c r="BF136" s="228">
        <f>IF(N136="snížená",J136,0)</f>
        <v>0</v>
      </c>
      <c r="BG136" s="228">
        <f>IF(N136="zákl. přenesená",J136,0)</f>
        <v>0</v>
      </c>
      <c r="BH136" s="228">
        <f>IF(N136="sníž. přenesená",J136,0)</f>
        <v>0</v>
      </c>
      <c r="BI136" s="228">
        <f>IF(N136="nulová",J136,0)</f>
        <v>0</v>
      </c>
      <c r="BJ136" s="17" t="s">
        <v>81</v>
      </c>
      <c r="BK136" s="228">
        <f>ROUND(I136*H136,2)</f>
        <v>0</v>
      </c>
      <c r="BL136" s="17" t="s">
        <v>132</v>
      </c>
      <c r="BM136" s="227" t="s">
        <v>144</v>
      </c>
    </row>
    <row r="137" s="15" customFormat="1">
      <c r="A137" s="15"/>
      <c r="B137" s="267"/>
      <c r="C137" s="268"/>
      <c r="D137" s="233" t="s">
        <v>197</v>
      </c>
      <c r="E137" s="269" t="s">
        <v>1</v>
      </c>
      <c r="F137" s="270" t="s">
        <v>332</v>
      </c>
      <c r="G137" s="268"/>
      <c r="H137" s="269" t="s">
        <v>1</v>
      </c>
      <c r="I137" s="271"/>
      <c r="J137" s="268"/>
      <c r="K137" s="268"/>
      <c r="L137" s="272"/>
      <c r="M137" s="273"/>
      <c r="N137" s="274"/>
      <c r="O137" s="274"/>
      <c r="P137" s="274"/>
      <c r="Q137" s="274"/>
      <c r="R137" s="274"/>
      <c r="S137" s="274"/>
      <c r="T137" s="275"/>
      <c r="U137" s="15"/>
      <c r="V137" s="15"/>
      <c r="W137" s="15"/>
      <c r="X137" s="15"/>
      <c r="Y137" s="15"/>
      <c r="Z137" s="15"/>
      <c r="AA137" s="15"/>
      <c r="AB137" s="15"/>
      <c r="AC137" s="15"/>
      <c r="AD137" s="15"/>
      <c r="AE137" s="15"/>
      <c r="AT137" s="276" t="s">
        <v>197</v>
      </c>
      <c r="AU137" s="276" t="s">
        <v>83</v>
      </c>
      <c r="AV137" s="15" t="s">
        <v>81</v>
      </c>
      <c r="AW137" s="15" t="s">
        <v>30</v>
      </c>
      <c r="AX137" s="15" t="s">
        <v>73</v>
      </c>
      <c r="AY137" s="276" t="s">
        <v>126</v>
      </c>
    </row>
    <row r="138" s="13" customFormat="1">
      <c r="A138" s="13"/>
      <c r="B138" s="231"/>
      <c r="C138" s="232"/>
      <c r="D138" s="233" t="s">
        <v>197</v>
      </c>
      <c r="E138" s="234" t="s">
        <v>1</v>
      </c>
      <c r="F138" s="235" t="s">
        <v>333</v>
      </c>
      <c r="G138" s="232"/>
      <c r="H138" s="236">
        <v>3.496</v>
      </c>
      <c r="I138" s="237"/>
      <c r="J138" s="232"/>
      <c r="K138" s="232"/>
      <c r="L138" s="238"/>
      <c r="M138" s="239"/>
      <c r="N138" s="240"/>
      <c r="O138" s="240"/>
      <c r="P138" s="240"/>
      <c r="Q138" s="240"/>
      <c r="R138" s="240"/>
      <c r="S138" s="240"/>
      <c r="T138" s="241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2" t="s">
        <v>197</v>
      </c>
      <c r="AU138" s="242" t="s">
        <v>83</v>
      </c>
      <c r="AV138" s="13" t="s">
        <v>83</v>
      </c>
      <c r="AW138" s="13" t="s">
        <v>30</v>
      </c>
      <c r="AX138" s="13" t="s">
        <v>73</v>
      </c>
      <c r="AY138" s="242" t="s">
        <v>126</v>
      </c>
    </row>
    <row r="139" s="15" customFormat="1">
      <c r="A139" s="15"/>
      <c r="B139" s="267"/>
      <c r="C139" s="268"/>
      <c r="D139" s="233" t="s">
        <v>197</v>
      </c>
      <c r="E139" s="269" t="s">
        <v>1</v>
      </c>
      <c r="F139" s="270" t="s">
        <v>334</v>
      </c>
      <c r="G139" s="268"/>
      <c r="H139" s="269" t="s">
        <v>1</v>
      </c>
      <c r="I139" s="271"/>
      <c r="J139" s="268"/>
      <c r="K139" s="268"/>
      <c r="L139" s="272"/>
      <c r="M139" s="273"/>
      <c r="N139" s="274"/>
      <c r="O139" s="274"/>
      <c r="P139" s="274"/>
      <c r="Q139" s="274"/>
      <c r="R139" s="274"/>
      <c r="S139" s="274"/>
      <c r="T139" s="275"/>
      <c r="U139" s="15"/>
      <c r="V139" s="15"/>
      <c r="W139" s="15"/>
      <c r="X139" s="15"/>
      <c r="Y139" s="15"/>
      <c r="Z139" s="15"/>
      <c r="AA139" s="15"/>
      <c r="AB139" s="15"/>
      <c r="AC139" s="15"/>
      <c r="AD139" s="15"/>
      <c r="AE139" s="15"/>
      <c r="AT139" s="276" t="s">
        <v>197</v>
      </c>
      <c r="AU139" s="276" t="s">
        <v>83</v>
      </c>
      <c r="AV139" s="15" t="s">
        <v>81</v>
      </c>
      <c r="AW139" s="15" t="s">
        <v>30</v>
      </c>
      <c r="AX139" s="15" t="s">
        <v>73</v>
      </c>
      <c r="AY139" s="276" t="s">
        <v>126</v>
      </c>
    </row>
    <row r="140" s="13" customFormat="1">
      <c r="A140" s="13"/>
      <c r="B140" s="231"/>
      <c r="C140" s="232"/>
      <c r="D140" s="233" t="s">
        <v>197</v>
      </c>
      <c r="E140" s="234" t="s">
        <v>1</v>
      </c>
      <c r="F140" s="235" t="s">
        <v>335</v>
      </c>
      <c r="G140" s="232"/>
      <c r="H140" s="236">
        <v>2.9249999999999998</v>
      </c>
      <c r="I140" s="237"/>
      <c r="J140" s="232"/>
      <c r="K140" s="232"/>
      <c r="L140" s="238"/>
      <c r="M140" s="239"/>
      <c r="N140" s="240"/>
      <c r="O140" s="240"/>
      <c r="P140" s="240"/>
      <c r="Q140" s="240"/>
      <c r="R140" s="240"/>
      <c r="S140" s="240"/>
      <c r="T140" s="241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2" t="s">
        <v>197</v>
      </c>
      <c r="AU140" s="242" t="s">
        <v>83</v>
      </c>
      <c r="AV140" s="13" t="s">
        <v>83</v>
      </c>
      <c r="AW140" s="13" t="s">
        <v>30</v>
      </c>
      <c r="AX140" s="13" t="s">
        <v>73</v>
      </c>
      <c r="AY140" s="242" t="s">
        <v>126</v>
      </c>
    </row>
    <row r="141" s="15" customFormat="1">
      <c r="A141" s="15"/>
      <c r="B141" s="267"/>
      <c r="C141" s="268"/>
      <c r="D141" s="233" t="s">
        <v>197</v>
      </c>
      <c r="E141" s="269" t="s">
        <v>1</v>
      </c>
      <c r="F141" s="270" t="s">
        <v>336</v>
      </c>
      <c r="G141" s="268"/>
      <c r="H141" s="269" t="s">
        <v>1</v>
      </c>
      <c r="I141" s="271"/>
      <c r="J141" s="268"/>
      <c r="K141" s="268"/>
      <c r="L141" s="272"/>
      <c r="M141" s="273"/>
      <c r="N141" s="274"/>
      <c r="O141" s="274"/>
      <c r="P141" s="274"/>
      <c r="Q141" s="274"/>
      <c r="R141" s="274"/>
      <c r="S141" s="274"/>
      <c r="T141" s="275"/>
      <c r="U141" s="15"/>
      <c r="V141" s="15"/>
      <c r="W141" s="15"/>
      <c r="X141" s="15"/>
      <c r="Y141" s="15"/>
      <c r="Z141" s="15"/>
      <c r="AA141" s="15"/>
      <c r="AB141" s="15"/>
      <c r="AC141" s="15"/>
      <c r="AD141" s="15"/>
      <c r="AE141" s="15"/>
      <c r="AT141" s="276" t="s">
        <v>197</v>
      </c>
      <c r="AU141" s="276" t="s">
        <v>83</v>
      </c>
      <c r="AV141" s="15" t="s">
        <v>81</v>
      </c>
      <c r="AW141" s="15" t="s">
        <v>30</v>
      </c>
      <c r="AX141" s="15" t="s">
        <v>73</v>
      </c>
      <c r="AY141" s="276" t="s">
        <v>126</v>
      </c>
    </row>
    <row r="142" s="13" customFormat="1">
      <c r="A142" s="13"/>
      <c r="B142" s="231"/>
      <c r="C142" s="232"/>
      <c r="D142" s="233" t="s">
        <v>197</v>
      </c>
      <c r="E142" s="234" t="s">
        <v>1</v>
      </c>
      <c r="F142" s="235" t="s">
        <v>337</v>
      </c>
      <c r="G142" s="232"/>
      <c r="H142" s="236">
        <v>0.45000000000000001</v>
      </c>
      <c r="I142" s="237"/>
      <c r="J142" s="232"/>
      <c r="K142" s="232"/>
      <c r="L142" s="238"/>
      <c r="M142" s="239"/>
      <c r="N142" s="240"/>
      <c r="O142" s="240"/>
      <c r="P142" s="240"/>
      <c r="Q142" s="240"/>
      <c r="R142" s="240"/>
      <c r="S142" s="240"/>
      <c r="T142" s="241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2" t="s">
        <v>197</v>
      </c>
      <c r="AU142" s="242" t="s">
        <v>83</v>
      </c>
      <c r="AV142" s="13" t="s">
        <v>83</v>
      </c>
      <c r="AW142" s="13" t="s">
        <v>30</v>
      </c>
      <c r="AX142" s="13" t="s">
        <v>73</v>
      </c>
      <c r="AY142" s="242" t="s">
        <v>126</v>
      </c>
    </row>
    <row r="143" s="14" customFormat="1">
      <c r="A143" s="14"/>
      <c r="B143" s="243"/>
      <c r="C143" s="244"/>
      <c r="D143" s="233" t="s">
        <v>197</v>
      </c>
      <c r="E143" s="245" t="s">
        <v>1</v>
      </c>
      <c r="F143" s="246" t="s">
        <v>199</v>
      </c>
      <c r="G143" s="244"/>
      <c r="H143" s="247">
        <v>6.8709999999999996</v>
      </c>
      <c r="I143" s="248"/>
      <c r="J143" s="244"/>
      <c r="K143" s="244"/>
      <c r="L143" s="249"/>
      <c r="M143" s="250"/>
      <c r="N143" s="251"/>
      <c r="O143" s="251"/>
      <c r="P143" s="251"/>
      <c r="Q143" s="251"/>
      <c r="R143" s="251"/>
      <c r="S143" s="251"/>
      <c r="T143" s="252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53" t="s">
        <v>197</v>
      </c>
      <c r="AU143" s="253" t="s">
        <v>83</v>
      </c>
      <c r="AV143" s="14" t="s">
        <v>132</v>
      </c>
      <c r="AW143" s="14" t="s">
        <v>30</v>
      </c>
      <c r="AX143" s="14" t="s">
        <v>81</v>
      </c>
      <c r="AY143" s="253" t="s">
        <v>126</v>
      </c>
    </row>
    <row r="144" s="2" customFormat="1" ht="24.15" customHeight="1">
      <c r="A144" s="38"/>
      <c r="B144" s="39"/>
      <c r="C144" s="216" t="s">
        <v>138</v>
      </c>
      <c r="D144" s="216" t="s">
        <v>127</v>
      </c>
      <c r="E144" s="217" t="s">
        <v>338</v>
      </c>
      <c r="F144" s="218" t="s">
        <v>339</v>
      </c>
      <c r="G144" s="219" t="s">
        <v>219</v>
      </c>
      <c r="H144" s="220">
        <v>5.4349999999999996</v>
      </c>
      <c r="I144" s="221"/>
      <c r="J144" s="222">
        <f>ROUND(I144*H144,2)</f>
        <v>0</v>
      </c>
      <c r="K144" s="218" t="s">
        <v>131</v>
      </c>
      <c r="L144" s="44"/>
      <c r="M144" s="223" t="s">
        <v>1</v>
      </c>
      <c r="N144" s="224" t="s">
        <v>38</v>
      </c>
      <c r="O144" s="91"/>
      <c r="P144" s="225">
        <f>O144*H144</f>
        <v>0</v>
      </c>
      <c r="Q144" s="225">
        <v>0</v>
      </c>
      <c r="R144" s="225">
        <f>Q144*H144</f>
        <v>0</v>
      </c>
      <c r="S144" s="225">
        <v>0</v>
      </c>
      <c r="T144" s="226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27" t="s">
        <v>132</v>
      </c>
      <c r="AT144" s="227" t="s">
        <v>127</v>
      </c>
      <c r="AU144" s="227" t="s">
        <v>83</v>
      </c>
      <c r="AY144" s="17" t="s">
        <v>126</v>
      </c>
      <c r="BE144" s="228">
        <f>IF(N144="základní",J144,0)</f>
        <v>0</v>
      </c>
      <c r="BF144" s="228">
        <f>IF(N144="snížená",J144,0)</f>
        <v>0</v>
      </c>
      <c r="BG144" s="228">
        <f>IF(N144="zákl. přenesená",J144,0)</f>
        <v>0</v>
      </c>
      <c r="BH144" s="228">
        <f>IF(N144="sníž. přenesená",J144,0)</f>
        <v>0</v>
      </c>
      <c r="BI144" s="228">
        <f>IF(N144="nulová",J144,0)</f>
        <v>0</v>
      </c>
      <c r="BJ144" s="17" t="s">
        <v>81</v>
      </c>
      <c r="BK144" s="228">
        <f>ROUND(I144*H144,2)</f>
        <v>0</v>
      </c>
      <c r="BL144" s="17" t="s">
        <v>132</v>
      </c>
      <c r="BM144" s="227" t="s">
        <v>147</v>
      </c>
    </row>
    <row r="145" s="15" customFormat="1">
      <c r="A145" s="15"/>
      <c r="B145" s="267"/>
      <c r="C145" s="268"/>
      <c r="D145" s="233" t="s">
        <v>197</v>
      </c>
      <c r="E145" s="269" t="s">
        <v>1</v>
      </c>
      <c r="F145" s="270" t="s">
        <v>332</v>
      </c>
      <c r="G145" s="268"/>
      <c r="H145" s="269" t="s">
        <v>1</v>
      </c>
      <c r="I145" s="271"/>
      <c r="J145" s="268"/>
      <c r="K145" s="268"/>
      <c r="L145" s="272"/>
      <c r="M145" s="273"/>
      <c r="N145" s="274"/>
      <c r="O145" s="274"/>
      <c r="P145" s="274"/>
      <c r="Q145" s="274"/>
      <c r="R145" s="274"/>
      <c r="S145" s="274"/>
      <c r="T145" s="275"/>
      <c r="U145" s="15"/>
      <c r="V145" s="15"/>
      <c r="W145" s="15"/>
      <c r="X145" s="15"/>
      <c r="Y145" s="15"/>
      <c r="Z145" s="15"/>
      <c r="AA145" s="15"/>
      <c r="AB145" s="15"/>
      <c r="AC145" s="15"/>
      <c r="AD145" s="15"/>
      <c r="AE145" s="15"/>
      <c r="AT145" s="276" t="s">
        <v>197</v>
      </c>
      <c r="AU145" s="276" t="s">
        <v>83</v>
      </c>
      <c r="AV145" s="15" t="s">
        <v>81</v>
      </c>
      <c r="AW145" s="15" t="s">
        <v>30</v>
      </c>
      <c r="AX145" s="15" t="s">
        <v>73</v>
      </c>
      <c r="AY145" s="276" t="s">
        <v>126</v>
      </c>
    </row>
    <row r="146" s="13" customFormat="1">
      <c r="A146" s="13"/>
      <c r="B146" s="231"/>
      <c r="C146" s="232"/>
      <c r="D146" s="233" t="s">
        <v>197</v>
      </c>
      <c r="E146" s="234" t="s">
        <v>1</v>
      </c>
      <c r="F146" s="235" t="s">
        <v>340</v>
      </c>
      <c r="G146" s="232"/>
      <c r="H146" s="236">
        <v>2.6219999999999999</v>
      </c>
      <c r="I146" s="237"/>
      <c r="J146" s="232"/>
      <c r="K146" s="232"/>
      <c r="L146" s="238"/>
      <c r="M146" s="239"/>
      <c r="N146" s="240"/>
      <c r="O146" s="240"/>
      <c r="P146" s="240"/>
      <c r="Q146" s="240"/>
      <c r="R146" s="240"/>
      <c r="S146" s="240"/>
      <c r="T146" s="241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2" t="s">
        <v>197</v>
      </c>
      <c r="AU146" s="242" t="s">
        <v>83</v>
      </c>
      <c r="AV146" s="13" t="s">
        <v>83</v>
      </c>
      <c r="AW146" s="13" t="s">
        <v>30</v>
      </c>
      <c r="AX146" s="13" t="s">
        <v>73</v>
      </c>
      <c r="AY146" s="242" t="s">
        <v>126</v>
      </c>
    </row>
    <row r="147" s="15" customFormat="1">
      <c r="A147" s="15"/>
      <c r="B147" s="267"/>
      <c r="C147" s="268"/>
      <c r="D147" s="233" t="s">
        <v>197</v>
      </c>
      <c r="E147" s="269" t="s">
        <v>1</v>
      </c>
      <c r="F147" s="270" t="s">
        <v>334</v>
      </c>
      <c r="G147" s="268"/>
      <c r="H147" s="269" t="s">
        <v>1</v>
      </c>
      <c r="I147" s="271"/>
      <c r="J147" s="268"/>
      <c r="K147" s="268"/>
      <c r="L147" s="272"/>
      <c r="M147" s="273"/>
      <c r="N147" s="274"/>
      <c r="O147" s="274"/>
      <c r="P147" s="274"/>
      <c r="Q147" s="274"/>
      <c r="R147" s="274"/>
      <c r="S147" s="274"/>
      <c r="T147" s="275"/>
      <c r="U147" s="15"/>
      <c r="V147" s="15"/>
      <c r="W147" s="15"/>
      <c r="X147" s="15"/>
      <c r="Y147" s="15"/>
      <c r="Z147" s="15"/>
      <c r="AA147" s="15"/>
      <c r="AB147" s="15"/>
      <c r="AC147" s="15"/>
      <c r="AD147" s="15"/>
      <c r="AE147" s="15"/>
      <c r="AT147" s="276" t="s">
        <v>197</v>
      </c>
      <c r="AU147" s="276" t="s">
        <v>83</v>
      </c>
      <c r="AV147" s="15" t="s">
        <v>81</v>
      </c>
      <c r="AW147" s="15" t="s">
        <v>30</v>
      </c>
      <c r="AX147" s="15" t="s">
        <v>73</v>
      </c>
      <c r="AY147" s="276" t="s">
        <v>126</v>
      </c>
    </row>
    <row r="148" s="13" customFormat="1">
      <c r="A148" s="13"/>
      <c r="B148" s="231"/>
      <c r="C148" s="232"/>
      <c r="D148" s="233" t="s">
        <v>197</v>
      </c>
      <c r="E148" s="234" t="s">
        <v>1</v>
      </c>
      <c r="F148" s="235" t="s">
        <v>341</v>
      </c>
      <c r="G148" s="232"/>
      <c r="H148" s="236">
        <v>2.4380000000000002</v>
      </c>
      <c r="I148" s="237"/>
      <c r="J148" s="232"/>
      <c r="K148" s="232"/>
      <c r="L148" s="238"/>
      <c r="M148" s="239"/>
      <c r="N148" s="240"/>
      <c r="O148" s="240"/>
      <c r="P148" s="240"/>
      <c r="Q148" s="240"/>
      <c r="R148" s="240"/>
      <c r="S148" s="240"/>
      <c r="T148" s="241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2" t="s">
        <v>197</v>
      </c>
      <c r="AU148" s="242" t="s">
        <v>83</v>
      </c>
      <c r="AV148" s="13" t="s">
        <v>83</v>
      </c>
      <c r="AW148" s="13" t="s">
        <v>30</v>
      </c>
      <c r="AX148" s="13" t="s">
        <v>73</v>
      </c>
      <c r="AY148" s="242" t="s">
        <v>126</v>
      </c>
    </row>
    <row r="149" s="15" customFormat="1">
      <c r="A149" s="15"/>
      <c r="B149" s="267"/>
      <c r="C149" s="268"/>
      <c r="D149" s="233" t="s">
        <v>197</v>
      </c>
      <c r="E149" s="269" t="s">
        <v>1</v>
      </c>
      <c r="F149" s="270" t="s">
        <v>336</v>
      </c>
      <c r="G149" s="268"/>
      <c r="H149" s="269" t="s">
        <v>1</v>
      </c>
      <c r="I149" s="271"/>
      <c r="J149" s="268"/>
      <c r="K149" s="268"/>
      <c r="L149" s="272"/>
      <c r="M149" s="273"/>
      <c r="N149" s="274"/>
      <c r="O149" s="274"/>
      <c r="P149" s="274"/>
      <c r="Q149" s="274"/>
      <c r="R149" s="274"/>
      <c r="S149" s="274"/>
      <c r="T149" s="275"/>
      <c r="U149" s="15"/>
      <c r="V149" s="15"/>
      <c r="W149" s="15"/>
      <c r="X149" s="15"/>
      <c r="Y149" s="15"/>
      <c r="Z149" s="15"/>
      <c r="AA149" s="15"/>
      <c r="AB149" s="15"/>
      <c r="AC149" s="15"/>
      <c r="AD149" s="15"/>
      <c r="AE149" s="15"/>
      <c r="AT149" s="276" t="s">
        <v>197</v>
      </c>
      <c r="AU149" s="276" t="s">
        <v>83</v>
      </c>
      <c r="AV149" s="15" t="s">
        <v>81</v>
      </c>
      <c r="AW149" s="15" t="s">
        <v>30</v>
      </c>
      <c r="AX149" s="15" t="s">
        <v>73</v>
      </c>
      <c r="AY149" s="276" t="s">
        <v>126</v>
      </c>
    </row>
    <row r="150" s="13" customFormat="1">
      <c r="A150" s="13"/>
      <c r="B150" s="231"/>
      <c r="C150" s="232"/>
      <c r="D150" s="233" t="s">
        <v>197</v>
      </c>
      <c r="E150" s="234" t="s">
        <v>1</v>
      </c>
      <c r="F150" s="235" t="s">
        <v>342</v>
      </c>
      <c r="G150" s="232"/>
      <c r="H150" s="236">
        <v>0.375</v>
      </c>
      <c r="I150" s="237"/>
      <c r="J150" s="232"/>
      <c r="K150" s="232"/>
      <c r="L150" s="238"/>
      <c r="M150" s="239"/>
      <c r="N150" s="240"/>
      <c r="O150" s="240"/>
      <c r="P150" s="240"/>
      <c r="Q150" s="240"/>
      <c r="R150" s="240"/>
      <c r="S150" s="240"/>
      <c r="T150" s="241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2" t="s">
        <v>197</v>
      </c>
      <c r="AU150" s="242" t="s">
        <v>83</v>
      </c>
      <c r="AV150" s="13" t="s">
        <v>83</v>
      </c>
      <c r="AW150" s="13" t="s">
        <v>30</v>
      </c>
      <c r="AX150" s="13" t="s">
        <v>73</v>
      </c>
      <c r="AY150" s="242" t="s">
        <v>126</v>
      </c>
    </row>
    <row r="151" s="14" customFormat="1">
      <c r="A151" s="14"/>
      <c r="B151" s="243"/>
      <c r="C151" s="244"/>
      <c r="D151" s="233" t="s">
        <v>197</v>
      </c>
      <c r="E151" s="245" t="s">
        <v>1</v>
      </c>
      <c r="F151" s="246" t="s">
        <v>199</v>
      </c>
      <c r="G151" s="244"/>
      <c r="H151" s="247">
        <v>5.4350000000000005</v>
      </c>
      <c r="I151" s="248"/>
      <c r="J151" s="244"/>
      <c r="K151" s="244"/>
      <c r="L151" s="249"/>
      <c r="M151" s="250"/>
      <c r="N151" s="251"/>
      <c r="O151" s="251"/>
      <c r="P151" s="251"/>
      <c r="Q151" s="251"/>
      <c r="R151" s="251"/>
      <c r="S151" s="251"/>
      <c r="T151" s="252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53" t="s">
        <v>197</v>
      </c>
      <c r="AU151" s="253" t="s">
        <v>83</v>
      </c>
      <c r="AV151" s="14" t="s">
        <v>132</v>
      </c>
      <c r="AW151" s="14" t="s">
        <v>30</v>
      </c>
      <c r="AX151" s="14" t="s">
        <v>81</v>
      </c>
      <c r="AY151" s="253" t="s">
        <v>126</v>
      </c>
    </row>
    <row r="152" s="2" customFormat="1" ht="24.15" customHeight="1">
      <c r="A152" s="38"/>
      <c r="B152" s="39"/>
      <c r="C152" s="216" t="s">
        <v>148</v>
      </c>
      <c r="D152" s="216" t="s">
        <v>127</v>
      </c>
      <c r="E152" s="217" t="s">
        <v>343</v>
      </c>
      <c r="F152" s="218" t="s">
        <v>344</v>
      </c>
      <c r="G152" s="219" t="s">
        <v>219</v>
      </c>
      <c r="H152" s="220">
        <v>7.5</v>
      </c>
      <c r="I152" s="221"/>
      <c r="J152" s="222">
        <f>ROUND(I152*H152,2)</f>
        <v>0</v>
      </c>
      <c r="K152" s="218" t="s">
        <v>131</v>
      </c>
      <c r="L152" s="44"/>
      <c r="M152" s="223" t="s">
        <v>1</v>
      </c>
      <c r="N152" s="224" t="s">
        <v>38</v>
      </c>
      <c r="O152" s="91"/>
      <c r="P152" s="225">
        <f>O152*H152</f>
        <v>0</v>
      </c>
      <c r="Q152" s="225">
        <v>0</v>
      </c>
      <c r="R152" s="225">
        <f>Q152*H152</f>
        <v>0</v>
      </c>
      <c r="S152" s="225">
        <v>0</v>
      </c>
      <c r="T152" s="226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27" t="s">
        <v>132</v>
      </c>
      <c r="AT152" s="227" t="s">
        <v>127</v>
      </c>
      <c r="AU152" s="227" t="s">
        <v>83</v>
      </c>
      <c r="AY152" s="17" t="s">
        <v>126</v>
      </c>
      <c r="BE152" s="228">
        <f>IF(N152="základní",J152,0)</f>
        <v>0</v>
      </c>
      <c r="BF152" s="228">
        <f>IF(N152="snížená",J152,0)</f>
        <v>0</v>
      </c>
      <c r="BG152" s="228">
        <f>IF(N152="zákl. přenesená",J152,0)</f>
        <v>0</v>
      </c>
      <c r="BH152" s="228">
        <f>IF(N152="sníž. přenesená",J152,0)</f>
        <v>0</v>
      </c>
      <c r="BI152" s="228">
        <f>IF(N152="nulová",J152,0)</f>
        <v>0</v>
      </c>
      <c r="BJ152" s="17" t="s">
        <v>81</v>
      </c>
      <c r="BK152" s="228">
        <f>ROUND(I152*H152,2)</f>
        <v>0</v>
      </c>
      <c r="BL152" s="17" t="s">
        <v>132</v>
      </c>
      <c r="BM152" s="227" t="s">
        <v>151</v>
      </c>
    </row>
    <row r="153" s="15" customFormat="1">
      <c r="A153" s="15"/>
      <c r="B153" s="267"/>
      <c r="C153" s="268"/>
      <c r="D153" s="233" t="s">
        <v>197</v>
      </c>
      <c r="E153" s="269" t="s">
        <v>1</v>
      </c>
      <c r="F153" s="270" t="s">
        <v>345</v>
      </c>
      <c r="G153" s="268"/>
      <c r="H153" s="269" t="s">
        <v>1</v>
      </c>
      <c r="I153" s="271"/>
      <c r="J153" s="268"/>
      <c r="K153" s="268"/>
      <c r="L153" s="272"/>
      <c r="M153" s="273"/>
      <c r="N153" s="274"/>
      <c r="O153" s="274"/>
      <c r="P153" s="274"/>
      <c r="Q153" s="274"/>
      <c r="R153" s="274"/>
      <c r="S153" s="274"/>
      <c r="T153" s="275"/>
      <c r="U153" s="15"/>
      <c r="V153" s="15"/>
      <c r="W153" s="15"/>
      <c r="X153" s="15"/>
      <c r="Y153" s="15"/>
      <c r="Z153" s="15"/>
      <c r="AA153" s="15"/>
      <c r="AB153" s="15"/>
      <c r="AC153" s="15"/>
      <c r="AD153" s="15"/>
      <c r="AE153" s="15"/>
      <c r="AT153" s="276" t="s">
        <v>197</v>
      </c>
      <c r="AU153" s="276" t="s">
        <v>83</v>
      </c>
      <c r="AV153" s="15" t="s">
        <v>81</v>
      </c>
      <c r="AW153" s="15" t="s">
        <v>30</v>
      </c>
      <c r="AX153" s="15" t="s">
        <v>73</v>
      </c>
      <c r="AY153" s="276" t="s">
        <v>126</v>
      </c>
    </row>
    <row r="154" s="13" customFormat="1">
      <c r="A154" s="13"/>
      <c r="B154" s="231"/>
      <c r="C154" s="232"/>
      <c r="D154" s="233" t="s">
        <v>197</v>
      </c>
      <c r="E154" s="234" t="s">
        <v>1</v>
      </c>
      <c r="F154" s="235" t="s">
        <v>346</v>
      </c>
      <c r="G154" s="232"/>
      <c r="H154" s="236">
        <v>7.5</v>
      </c>
      <c r="I154" s="237"/>
      <c r="J154" s="232"/>
      <c r="K154" s="232"/>
      <c r="L154" s="238"/>
      <c r="M154" s="239"/>
      <c r="N154" s="240"/>
      <c r="O154" s="240"/>
      <c r="P154" s="240"/>
      <c r="Q154" s="240"/>
      <c r="R154" s="240"/>
      <c r="S154" s="240"/>
      <c r="T154" s="241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2" t="s">
        <v>197</v>
      </c>
      <c r="AU154" s="242" t="s">
        <v>83</v>
      </c>
      <c r="AV154" s="13" t="s">
        <v>83</v>
      </c>
      <c r="AW154" s="13" t="s">
        <v>30</v>
      </c>
      <c r="AX154" s="13" t="s">
        <v>73</v>
      </c>
      <c r="AY154" s="242" t="s">
        <v>126</v>
      </c>
    </row>
    <row r="155" s="14" customFormat="1">
      <c r="A155" s="14"/>
      <c r="B155" s="243"/>
      <c r="C155" s="244"/>
      <c r="D155" s="233" t="s">
        <v>197</v>
      </c>
      <c r="E155" s="245" t="s">
        <v>1</v>
      </c>
      <c r="F155" s="246" t="s">
        <v>199</v>
      </c>
      <c r="G155" s="244"/>
      <c r="H155" s="247">
        <v>7.5</v>
      </c>
      <c r="I155" s="248"/>
      <c r="J155" s="244"/>
      <c r="K155" s="244"/>
      <c r="L155" s="249"/>
      <c r="M155" s="250"/>
      <c r="N155" s="251"/>
      <c r="O155" s="251"/>
      <c r="P155" s="251"/>
      <c r="Q155" s="251"/>
      <c r="R155" s="251"/>
      <c r="S155" s="251"/>
      <c r="T155" s="252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53" t="s">
        <v>197</v>
      </c>
      <c r="AU155" s="253" t="s">
        <v>83</v>
      </c>
      <c r="AV155" s="14" t="s">
        <v>132</v>
      </c>
      <c r="AW155" s="14" t="s">
        <v>30</v>
      </c>
      <c r="AX155" s="14" t="s">
        <v>81</v>
      </c>
      <c r="AY155" s="253" t="s">
        <v>126</v>
      </c>
    </row>
    <row r="156" s="2" customFormat="1" ht="24.15" customHeight="1">
      <c r="A156" s="38"/>
      <c r="B156" s="39"/>
      <c r="C156" s="216" t="s">
        <v>141</v>
      </c>
      <c r="D156" s="216" t="s">
        <v>127</v>
      </c>
      <c r="E156" s="217" t="s">
        <v>347</v>
      </c>
      <c r="F156" s="218" t="s">
        <v>348</v>
      </c>
      <c r="G156" s="219" t="s">
        <v>271</v>
      </c>
      <c r="H156" s="220">
        <v>43.399999999999999</v>
      </c>
      <c r="I156" s="221"/>
      <c r="J156" s="222">
        <f>ROUND(I156*H156,2)</f>
        <v>0</v>
      </c>
      <c r="K156" s="218" t="s">
        <v>131</v>
      </c>
      <c r="L156" s="44"/>
      <c r="M156" s="223" t="s">
        <v>1</v>
      </c>
      <c r="N156" s="224" t="s">
        <v>38</v>
      </c>
      <c r="O156" s="91"/>
      <c r="P156" s="225">
        <f>O156*H156</f>
        <v>0</v>
      </c>
      <c r="Q156" s="225">
        <v>0</v>
      </c>
      <c r="R156" s="225">
        <f>Q156*H156</f>
        <v>0</v>
      </c>
      <c r="S156" s="225">
        <v>0</v>
      </c>
      <c r="T156" s="226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27" t="s">
        <v>132</v>
      </c>
      <c r="AT156" s="227" t="s">
        <v>127</v>
      </c>
      <c r="AU156" s="227" t="s">
        <v>83</v>
      </c>
      <c r="AY156" s="17" t="s">
        <v>126</v>
      </c>
      <c r="BE156" s="228">
        <f>IF(N156="základní",J156,0)</f>
        <v>0</v>
      </c>
      <c r="BF156" s="228">
        <f>IF(N156="snížená",J156,0)</f>
        <v>0</v>
      </c>
      <c r="BG156" s="228">
        <f>IF(N156="zákl. přenesená",J156,0)</f>
        <v>0</v>
      </c>
      <c r="BH156" s="228">
        <f>IF(N156="sníž. přenesená",J156,0)</f>
        <v>0</v>
      </c>
      <c r="BI156" s="228">
        <f>IF(N156="nulová",J156,0)</f>
        <v>0</v>
      </c>
      <c r="BJ156" s="17" t="s">
        <v>81</v>
      </c>
      <c r="BK156" s="228">
        <f>ROUND(I156*H156,2)</f>
        <v>0</v>
      </c>
      <c r="BL156" s="17" t="s">
        <v>132</v>
      </c>
      <c r="BM156" s="227" t="s">
        <v>154</v>
      </c>
    </row>
    <row r="157" s="15" customFormat="1">
      <c r="A157" s="15"/>
      <c r="B157" s="267"/>
      <c r="C157" s="268"/>
      <c r="D157" s="233" t="s">
        <v>197</v>
      </c>
      <c r="E157" s="269" t="s">
        <v>1</v>
      </c>
      <c r="F157" s="270" t="s">
        <v>349</v>
      </c>
      <c r="G157" s="268"/>
      <c r="H157" s="269" t="s">
        <v>1</v>
      </c>
      <c r="I157" s="271"/>
      <c r="J157" s="268"/>
      <c r="K157" s="268"/>
      <c r="L157" s="272"/>
      <c r="M157" s="273"/>
      <c r="N157" s="274"/>
      <c r="O157" s="274"/>
      <c r="P157" s="274"/>
      <c r="Q157" s="274"/>
      <c r="R157" s="274"/>
      <c r="S157" s="274"/>
      <c r="T157" s="275"/>
      <c r="U157" s="15"/>
      <c r="V157" s="15"/>
      <c r="W157" s="15"/>
      <c r="X157" s="15"/>
      <c r="Y157" s="15"/>
      <c r="Z157" s="15"/>
      <c r="AA157" s="15"/>
      <c r="AB157" s="15"/>
      <c r="AC157" s="15"/>
      <c r="AD157" s="15"/>
      <c r="AE157" s="15"/>
      <c r="AT157" s="276" t="s">
        <v>197</v>
      </c>
      <c r="AU157" s="276" t="s">
        <v>83</v>
      </c>
      <c r="AV157" s="15" t="s">
        <v>81</v>
      </c>
      <c r="AW157" s="15" t="s">
        <v>30</v>
      </c>
      <c r="AX157" s="15" t="s">
        <v>73</v>
      </c>
      <c r="AY157" s="276" t="s">
        <v>126</v>
      </c>
    </row>
    <row r="158" s="13" customFormat="1">
      <c r="A158" s="13"/>
      <c r="B158" s="231"/>
      <c r="C158" s="232"/>
      <c r="D158" s="233" t="s">
        <v>197</v>
      </c>
      <c r="E158" s="234" t="s">
        <v>1</v>
      </c>
      <c r="F158" s="235" t="s">
        <v>350</v>
      </c>
      <c r="G158" s="232"/>
      <c r="H158" s="236">
        <v>43.399999999999999</v>
      </c>
      <c r="I158" s="237"/>
      <c r="J158" s="232"/>
      <c r="K158" s="232"/>
      <c r="L158" s="238"/>
      <c r="M158" s="239"/>
      <c r="N158" s="240"/>
      <c r="O158" s="240"/>
      <c r="P158" s="240"/>
      <c r="Q158" s="240"/>
      <c r="R158" s="240"/>
      <c r="S158" s="240"/>
      <c r="T158" s="241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2" t="s">
        <v>197</v>
      </c>
      <c r="AU158" s="242" t="s">
        <v>83</v>
      </c>
      <c r="AV158" s="13" t="s">
        <v>83</v>
      </c>
      <c r="AW158" s="13" t="s">
        <v>30</v>
      </c>
      <c r="AX158" s="13" t="s">
        <v>73</v>
      </c>
      <c r="AY158" s="242" t="s">
        <v>126</v>
      </c>
    </row>
    <row r="159" s="14" customFormat="1">
      <c r="A159" s="14"/>
      <c r="B159" s="243"/>
      <c r="C159" s="244"/>
      <c r="D159" s="233" t="s">
        <v>197</v>
      </c>
      <c r="E159" s="245" t="s">
        <v>1</v>
      </c>
      <c r="F159" s="246" t="s">
        <v>199</v>
      </c>
      <c r="G159" s="244"/>
      <c r="H159" s="247">
        <v>43.399999999999999</v>
      </c>
      <c r="I159" s="248"/>
      <c r="J159" s="244"/>
      <c r="K159" s="244"/>
      <c r="L159" s="249"/>
      <c r="M159" s="250"/>
      <c r="N159" s="251"/>
      <c r="O159" s="251"/>
      <c r="P159" s="251"/>
      <c r="Q159" s="251"/>
      <c r="R159" s="251"/>
      <c r="S159" s="251"/>
      <c r="T159" s="252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53" t="s">
        <v>197</v>
      </c>
      <c r="AU159" s="253" t="s">
        <v>83</v>
      </c>
      <c r="AV159" s="14" t="s">
        <v>132</v>
      </c>
      <c r="AW159" s="14" t="s">
        <v>30</v>
      </c>
      <c r="AX159" s="14" t="s">
        <v>81</v>
      </c>
      <c r="AY159" s="253" t="s">
        <v>126</v>
      </c>
    </row>
    <row r="160" s="12" customFormat="1" ht="22.8" customHeight="1">
      <c r="A160" s="12"/>
      <c r="B160" s="202"/>
      <c r="C160" s="203"/>
      <c r="D160" s="204" t="s">
        <v>72</v>
      </c>
      <c r="E160" s="229" t="s">
        <v>275</v>
      </c>
      <c r="F160" s="229" t="s">
        <v>276</v>
      </c>
      <c r="G160" s="203"/>
      <c r="H160" s="203"/>
      <c r="I160" s="206"/>
      <c r="J160" s="230">
        <f>BK160</f>
        <v>0</v>
      </c>
      <c r="K160" s="203"/>
      <c r="L160" s="208"/>
      <c r="M160" s="209"/>
      <c r="N160" s="210"/>
      <c r="O160" s="210"/>
      <c r="P160" s="211">
        <f>SUM(P161:P174)</f>
        <v>0</v>
      </c>
      <c r="Q160" s="210"/>
      <c r="R160" s="211">
        <f>SUM(R161:R174)</f>
        <v>0</v>
      </c>
      <c r="S160" s="210"/>
      <c r="T160" s="212">
        <f>SUM(T161:T174)</f>
        <v>0</v>
      </c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R160" s="213" t="s">
        <v>81</v>
      </c>
      <c r="AT160" s="214" t="s">
        <v>72</v>
      </c>
      <c r="AU160" s="214" t="s">
        <v>81</v>
      </c>
      <c r="AY160" s="213" t="s">
        <v>126</v>
      </c>
      <c r="BK160" s="215">
        <f>SUM(BK161:BK174)</f>
        <v>0</v>
      </c>
    </row>
    <row r="161" s="2" customFormat="1" ht="44.25" customHeight="1">
      <c r="A161" s="38"/>
      <c r="B161" s="39"/>
      <c r="C161" s="216" t="s">
        <v>155</v>
      </c>
      <c r="D161" s="216" t="s">
        <v>127</v>
      </c>
      <c r="E161" s="217" t="s">
        <v>351</v>
      </c>
      <c r="F161" s="218" t="s">
        <v>352</v>
      </c>
      <c r="G161" s="219" t="s">
        <v>232</v>
      </c>
      <c r="H161" s="220">
        <v>44.109000000000002</v>
      </c>
      <c r="I161" s="221"/>
      <c r="J161" s="222">
        <f>ROUND(I161*H161,2)</f>
        <v>0</v>
      </c>
      <c r="K161" s="218" t="s">
        <v>131</v>
      </c>
      <c r="L161" s="44"/>
      <c r="M161" s="223" t="s">
        <v>1</v>
      </c>
      <c r="N161" s="224" t="s">
        <v>38</v>
      </c>
      <c r="O161" s="91"/>
      <c r="P161" s="225">
        <f>O161*H161</f>
        <v>0</v>
      </c>
      <c r="Q161" s="225">
        <v>0</v>
      </c>
      <c r="R161" s="225">
        <f>Q161*H161</f>
        <v>0</v>
      </c>
      <c r="S161" s="225">
        <v>0</v>
      </c>
      <c r="T161" s="226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27" t="s">
        <v>132</v>
      </c>
      <c r="AT161" s="227" t="s">
        <v>127</v>
      </c>
      <c r="AU161" s="227" t="s">
        <v>83</v>
      </c>
      <c r="AY161" s="17" t="s">
        <v>126</v>
      </c>
      <c r="BE161" s="228">
        <f>IF(N161="základní",J161,0)</f>
        <v>0</v>
      </c>
      <c r="BF161" s="228">
        <f>IF(N161="snížená",J161,0)</f>
        <v>0</v>
      </c>
      <c r="BG161" s="228">
        <f>IF(N161="zákl. přenesená",J161,0)</f>
        <v>0</v>
      </c>
      <c r="BH161" s="228">
        <f>IF(N161="sníž. přenesená",J161,0)</f>
        <v>0</v>
      </c>
      <c r="BI161" s="228">
        <f>IF(N161="nulová",J161,0)</f>
        <v>0</v>
      </c>
      <c r="BJ161" s="17" t="s">
        <v>81</v>
      </c>
      <c r="BK161" s="228">
        <f>ROUND(I161*H161,2)</f>
        <v>0</v>
      </c>
      <c r="BL161" s="17" t="s">
        <v>132</v>
      </c>
      <c r="BM161" s="227" t="s">
        <v>158</v>
      </c>
    </row>
    <row r="162" s="2" customFormat="1" ht="62.7" customHeight="1">
      <c r="A162" s="38"/>
      <c r="B162" s="39"/>
      <c r="C162" s="216" t="s">
        <v>144</v>
      </c>
      <c r="D162" s="216" t="s">
        <v>127</v>
      </c>
      <c r="E162" s="217" t="s">
        <v>353</v>
      </c>
      <c r="F162" s="218" t="s">
        <v>354</v>
      </c>
      <c r="G162" s="219" t="s">
        <v>232</v>
      </c>
      <c r="H162" s="220">
        <v>220.54499999999999</v>
      </c>
      <c r="I162" s="221"/>
      <c r="J162" s="222">
        <f>ROUND(I162*H162,2)</f>
        <v>0</v>
      </c>
      <c r="K162" s="218" t="s">
        <v>131</v>
      </c>
      <c r="L162" s="44"/>
      <c r="M162" s="223" t="s">
        <v>1</v>
      </c>
      <c r="N162" s="224" t="s">
        <v>38</v>
      </c>
      <c r="O162" s="91"/>
      <c r="P162" s="225">
        <f>O162*H162</f>
        <v>0</v>
      </c>
      <c r="Q162" s="225">
        <v>0</v>
      </c>
      <c r="R162" s="225">
        <f>Q162*H162</f>
        <v>0</v>
      </c>
      <c r="S162" s="225">
        <v>0</v>
      </c>
      <c r="T162" s="226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27" t="s">
        <v>132</v>
      </c>
      <c r="AT162" s="227" t="s">
        <v>127</v>
      </c>
      <c r="AU162" s="227" t="s">
        <v>83</v>
      </c>
      <c r="AY162" s="17" t="s">
        <v>126</v>
      </c>
      <c r="BE162" s="228">
        <f>IF(N162="základní",J162,0)</f>
        <v>0</v>
      </c>
      <c r="BF162" s="228">
        <f>IF(N162="snížená",J162,0)</f>
        <v>0</v>
      </c>
      <c r="BG162" s="228">
        <f>IF(N162="zákl. přenesená",J162,0)</f>
        <v>0</v>
      </c>
      <c r="BH162" s="228">
        <f>IF(N162="sníž. přenesená",J162,0)</f>
        <v>0</v>
      </c>
      <c r="BI162" s="228">
        <f>IF(N162="nulová",J162,0)</f>
        <v>0</v>
      </c>
      <c r="BJ162" s="17" t="s">
        <v>81</v>
      </c>
      <c r="BK162" s="228">
        <f>ROUND(I162*H162,2)</f>
        <v>0</v>
      </c>
      <c r="BL162" s="17" t="s">
        <v>132</v>
      </c>
      <c r="BM162" s="227" t="s">
        <v>161</v>
      </c>
    </row>
    <row r="163" s="13" customFormat="1">
      <c r="A163" s="13"/>
      <c r="B163" s="231"/>
      <c r="C163" s="232"/>
      <c r="D163" s="233" t="s">
        <v>197</v>
      </c>
      <c r="E163" s="234" t="s">
        <v>1</v>
      </c>
      <c r="F163" s="235" t="s">
        <v>355</v>
      </c>
      <c r="G163" s="232"/>
      <c r="H163" s="236">
        <v>220.54499999999999</v>
      </c>
      <c r="I163" s="237"/>
      <c r="J163" s="232"/>
      <c r="K163" s="232"/>
      <c r="L163" s="238"/>
      <c r="M163" s="239"/>
      <c r="N163" s="240"/>
      <c r="O163" s="240"/>
      <c r="P163" s="240"/>
      <c r="Q163" s="240"/>
      <c r="R163" s="240"/>
      <c r="S163" s="240"/>
      <c r="T163" s="241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2" t="s">
        <v>197</v>
      </c>
      <c r="AU163" s="242" t="s">
        <v>83</v>
      </c>
      <c r="AV163" s="13" t="s">
        <v>83</v>
      </c>
      <c r="AW163" s="13" t="s">
        <v>30</v>
      </c>
      <c r="AX163" s="13" t="s">
        <v>73</v>
      </c>
      <c r="AY163" s="242" t="s">
        <v>126</v>
      </c>
    </row>
    <row r="164" s="14" customFormat="1">
      <c r="A164" s="14"/>
      <c r="B164" s="243"/>
      <c r="C164" s="244"/>
      <c r="D164" s="233" t="s">
        <v>197</v>
      </c>
      <c r="E164" s="245" t="s">
        <v>1</v>
      </c>
      <c r="F164" s="246" t="s">
        <v>199</v>
      </c>
      <c r="G164" s="244"/>
      <c r="H164" s="247">
        <v>220.54499999999999</v>
      </c>
      <c r="I164" s="248"/>
      <c r="J164" s="244"/>
      <c r="K164" s="244"/>
      <c r="L164" s="249"/>
      <c r="M164" s="250"/>
      <c r="N164" s="251"/>
      <c r="O164" s="251"/>
      <c r="P164" s="251"/>
      <c r="Q164" s="251"/>
      <c r="R164" s="251"/>
      <c r="S164" s="251"/>
      <c r="T164" s="252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53" t="s">
        <v>197</v>
      </c>
      <c r="AU164" s="253" t="s">
        <v>83</v>
      </c>
      <c r="AV164" s="14" t="s">
        <v>132</v>
      </c>
      <c r="AW164" s="14" t="s">
        <v>30</v>
      </c>
      <c r="AX164" s="14" t="s">
        <v>81</v>
      </c>
      <c r="AY164" s="253" t="s">
        <v>126</v>
      </c>
    </row>
    <row r="165" s="2" customFormat="1" ht="33" customHeight="1">
      <c r="A165" s="38"/>
      <c r="B165" s="39"/>
      <c r="C165" s="216" t="s">
        <v>162</v>
      </c>
      <c r="D165" s="216" t="s">
        <v>127</v>
      </c>
      <c r="E165" s="217" t="s">
        <v>356</v>
      </c>
      <c r="F165" s="218" t="s">
        <v>357</v>
      </c>
      <c r="G165" s="219" t="s">
        <v>232</v>
      </c>
      <c r="H165" s="220">
        <v>44.109000000000002</v>
      </c>
      <c r="I165" s="221"/>
      <c r="J165" s="222">
        <f>ROUND(I165*H165,2)</f>
        <v>0</v>
      </c>
      <c r="K165" s="218" t="s">
        <v>131</v>
      </c>
      <c r="L165" s="44"/>
      <c r="M165" s="223" t="s">
        <v>1</v>
      </c>
      <c r="N165" s="224" t="s">
        <v>38</v>
      </c>
      <c r="O165" s="91"/>
      <c r="P165" s="225">
        <f>O165*H165</f>
        <v>0</v>
      </c>
      <c r="Q165" s="225">
        <v>0</v>
      </c>
      <c r="R165" s="225">
        <f>Q165*H165</f>
        <v>0</v>
      </c>
      <c r="S165" s="225">
        <v>0</v>
      </c>
      <c r="T165" s="226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27" t="s">
        <v>132</v>
      </c>
      <c r="AT165" s="227" t="s">
        <v>127</v>
      </c>
      <c r="AU165" s="227" t="s">
        <v>83</v>
      </c>
      <c r="AY165" s="17" t="s">
        <v>126</v>
      </c>
      <c r="BE165" s="228">
        <f>IF(N165="základní",J165,0)</f>
        <v>0</v>
      </c>
      <c r="BF165" s="228">
        <f>IF(N165="snížená",J165,0)</f>
        <v>0</v>
      </c>
      <c r="BG165" s="228">
        <f>IF(N165="zákl. přenesená",J165,0)</f>
        <v>0</v>
      </c>
      <c r="BH165" s="228">
        <f>IF(N165="sníž. přenesená",J165,0)</f>
        <v>0</v>
      </c>
      <c r="BI165" s="228">
        <f>IF(N165="nulová",J165,0)</f>
        <v>0</v>
      </c>
      <c r="BJ165" s="17" t="s">
        <v>81</v>
      </c>
      <c r="BK165" s="228">
        <f>ROUND(I165*H165,2)</f>
        <v>0</v>
      </c>
      <c r="BL165" s="17" t="s">
        <v>132</v>
      </c>
      <c r="BM165" s="227" t="s">
        <v>165</v>
      </c>
    </row>
    <row r="166" s="2" customFormat="1" ht="44.25" customHeight="1">
      <c r="A166" s="38"/>
      <c r="B166" s="39"/>
      <c r="C166" s="216" t="s">
        <v>147</v>
      </c>
      <c r="D166" s="216" t="s">
        <v>127</v>
      </c>
      <c r="E166" s="217" t="s">
        <v>358</v>
      </c>
      <c r="F166" s="218" t="s">
        <v>359</v>
      </c>
      <c r="G166" s="219" t="s">
        <v>232</v>
      </c>
      <c r="H166" s="220">
        <v>1279.1610000000001</v>
      </c>
      <c r="I166" s="221"/>
      <c r="J166" s="222">
        <f>ROUND(I166*H166,2)</f>
        <v>0</v>
      </c>
      <c r="K166" s="218" t="s">
        <v>131</v>
      </c>
      <c r="L166" s="44"/>
      <c r="M166" s="223" t="s">
        <v>1</v>
      </c>
      <c r="N166" s="224" t="s">
        <v>38</v>
      </c>
      <c r="O166" s="91"/>
      <c r="P166" s="225">
        <f>O166*H166</f>
        <v>0</v>
      </c>
      <c r="Q166" s="225">
        <v>0</v>
      </c>
      <c r="R166" s="225">
        <f>Q166*H166</f>
        <v>0</v>
      </c>
      <c r="S166" s="225">
        <v>0</v>
      </c>
      <c r="T166" s="226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27" t="s">
        <v>132</v>
      </c>
      <c r="AT166" s="227" t="s">
        <v>127</v>
      </c>
      <c r="AU166" s="227" t="s">
        <v>83</v>
      </c>
      <c r="AY166" s="17" t="s">
        <v>126</v>
      </c>
      <c r="BE166" s="228">
        <f>IF(N166="základní",J166,0)</f>
        <v>0</v>
      </c>
      <c r="BF166" s="228">
        <f>IF(N166="snížená",J166,0)</f>
        <v>0</v>
      </c>
      <c r="BG166" s="228">
        <f>IF(N166="zákl. přenesená",J166,0)</f>
        <v>0</v>
      </c>
      <c r="BH166" s="228">
        <f>IF(N166="sníž. přenesená",J166,0)</f>
        <v>0</v>
      </c>
      <c r="BI166" s="228">
        <f>IF(N166="nulová",J166,0)</f>
        <v>0</v>
      </c>
      <c r="BJ166" s="17" t="s">
        <v>81</v>
      </c>
      <c r="BK166" s="228">
        <f>ROUND(I166*H166,2)</f>
        <v>0</v>
      </c>
      <c r="BL166" s="17" t="s">
        <v>132</v>
      </c>
      <c r="BM166" s="227" t="s">
        <v>168</v>
      </c>
    </row>
    <row r="167" s="13" customFormat="1">
      <c r="A167" s="13"/>
      <c r="B167" s="231"/>
      <c r="C167" s="232"/>
      <c r="D167" s="233" t="s">
        <v>197</v>
      </c>
      <c r="E167" s="234" t="s">
        <v>1</v>
      </c>
      <c r="F167" s="235" t="s">
        <v>360</v>
      </c>
      <c r="G167" s="232"/>
      <c r="H167" s="236">
        <v>1279.1610000000001</v>
      </c>
      <c r="I167" s="237"/>
      <c r="J167" s="232"/>
      <c r="K167" s="232"/>
      <c r="L167" s="238"/>
      <c r="M167" s="239"/>
      <c r="N167" s="240"/>
      <c r="O167" s="240"/>
      <c r="P167" s="240"/>
      <c r="Q167" s="240"/>
      <c r="R167" s="240"/>
      <c r="S167" s="240"/>
      <c r="T167" s="241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2" t="s">
        <v>197</v>
      </c>
      <c r="AU167" s="242" t="s">
        <v>83</v>
      </c>
      <c r="AV167" s="13" t="s">
        <v>83</v>
      </c>
      <c r="AW167" s="13" t="s">
        <v>30</v>
      </c>
      <c r="AX167" s="13" t="s">
        <v>73</v>
      </c>
      <c r="AY167" s="242" t="s">
        <v>126</v>
      </c>
    </row>
    <row r="168" s="14" customFormat="1">
      <c r="A168" s="14"/>
      <c r="B168" s="243"/>
      <c r="C168" s="244"/>
      <c r="D168" s="233" t="s">
        <v>197</v>
      </c>
      <c r="E168" s="245" t="s">
        <v>1</v>
      </c>
      <c r="F168" s="246" t="s">
        <v>199</v>
      </c>
      <c r="G168" s="244"/>
      <c r="H168" s="247">
        <v>1279.1610000000001</v>
      </c>
      <c r="I168" s="248"/>
      <c r="J168" s="244"/>
      <c r="K168" s="244"/>
      <c r="L168" s="249"/>
      <c r="M168" s="250"/>
      <c r="N168" s="251"/>
      <c r="O168" s="251"/>
      <c r="P168" s="251"/>
      <c r="Q168" s="251"/>
      <c r="R168" s="251"/>
      <c r="S168" s="251"/>
      <c r="T168" s="252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53" t="s">
        <v>197</v>
      </c>
      <c r="AU168" s="253" t="s">
        <v>83</v>
      </c>
      <c r="AV168" s="14" t="s">
        <v>132</v>
      </c>
      <c r="AW168" s="14" t="s">
        <v>30</v>
      </c>
      <c r="AX168" s="14" t="s">
        <v>81</v>
      </c>
      <c r="AY168" s="253" t="s">
        <v>126</v>
      </c>
    </row>
    <row r="169" s="2" customFormat="1" ht="44.25" customHeight="1">
      <c r="A169" s="38"/>
      <c r="B169" s="39"/>
      <c r="C169" s="216" t="s">
        <v>169</v>
      </c>
      <c r="D169" s="216" t="s">
        <v>127</v>
      </c>
      <c r="E169" s="217" t="s">
        <v>361</v>
      </c>
      <c r="F169" s="218" t="s">
        <v>362</v>
      </c>
      <c r="G169" s="219" t="s">
        <v>232</v>
      </c>
      <c r="H169" s="220">
        <v>26.109000000000002</v>
      </c>
      <c r="I169" s="221"/>
      <c r="J169" s="222">
        <f>ROUND(I169*H169,2)</f>
        <v>0</v>
      </c>
      <c r="K169" s="218" t="s">
        <v>131</v>
      </c>
      <c r="L169" s="44"/>
      <c r="M169" s="223" t="s">
        <v>1</v>
      </c>
      <c r="N169" s="224" t="s">
        <v>38</v>
      </c>
      <c r="O169" s="91"/>
      <c r="P169" s="225">
        <f>O169*H169</f>
        <v>0</v>
      </c>
      <c r="Q169" s="225">
        <v>0</v>
      </c>
      <c r="R169" s="225">
        <f>Q169*H169</f>
        <v>0</v>
      </c>
      <c r="S169" s="225">
        <v>0</v>
      </c>
      <c r="T169" s="226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27" t="s">
        <v>132</v>
      </c>
      <c r="AT169" s="227" t="s">
        <v>127</v>
      </c>
      <c r="AU169" s="227" t="s">
        <v>83</v>
      </c>
      <c r="AY169" s="17" t="s">
        <v>126</v>
      </c>
      <c r="BE169" s="228">
        <f>IF(N169="základní",J169,0)</f>
        <v>0</v>
      </c>
      <c r="BF169" s="228">
        <f>IF(N169="snížená",J169,0)</f>
        <v>0</v>
      </c>
      <c r="BG169" s="228">
        <f>IF(N169="zákl. přenesená",J169,0)</f>
        <v>0</v>
      </c>
      <c r="BH169" s="228">
        <f>IF(N169="sníž. přenesená",J169,0)</f>
        <v>0</v>
      </c>
      <c r="BI169" s="228">
        <f>IF(N169="nulová",J169,0)</f>
        <v>0</v>
      </c>
      <c r="BJ169" s="17" t="s">
        <v>81</v>
      </c>
      <c r="BK169" s="228">
        <f>ROUND(I169*H169,2)</f>
        <v>0</v>
      </c>
      <c r="BL169" s="17" t="s">
        <v>132</v>
      </c>
      <c r="BM169" s="227" t="s">
        <v>172</v>
      </c>
    </row>
    <row r="170" s="13" customFormat="1">
      <c r="A170" s="13"/>
      <c r="B170" s="231"/>
      <c r="C170" s="232"/>
      <c r="D170" s="233" t="s">
        <v>197</v>
      </c>
      <c r="E170" s="234" t="s">
        <v>1</v>
      </c>
      <c r="F170" s="235" t="s">
        <v>363</v>
      </c>
      <c r="G170" s="232"/>
      <c r="H170" s="236">
        <v>26.109000000000002</v>
      </c>
      <c r="I170" s="237"/>
      <c r="J170" s="232"/>
      <c r="K170" s="232"/>
      <c r="L170" s="238"/>
      <c r="M170" s="239"/>
      <c r="N170" s="240"/>
      <c r="O170" s="240"/>
      <c r="P170" s="240"/>
      <c r="Q170" s="240"/>
      <c r="R170" s="240"/>
      <c r="S170" s="240"/>
      <c r="T170" s="241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2" t="s">
        <v>197</v>
      </c>
      <c r="AU170" s="242" t="s">
        <v>83</v>
      </c>
      <c r="AV170" s="13" t="s">
        <v>83</v>
      </c>
      <c r="AW170" s="13" t="s">
        <v>30</v>
      </c>
      <c r="AX170" s="13" t="s">
        <v>73</v>
      </c>
      <c r="AY170" s="242" t="s">
        <v>126</v>
      </c>
    </row>
    <row r="171" s="14" customFormat="1">
      <c r="A171" s="14"/>
      <c r="B171" s="243"/>
      <c r="C171" s="244"/>
      <c r="D171" s="233" t="s">
        <v>197</v>
      </c>
      <c r="E171" s="245" t="s">
        <v>1</v>
      </c>
      <c r="F171" s="246" t="s">
        <v>199</v>
      </c>
      <c r="G171" s="244"/>
      <c r="H171" s="247">
        <v>26.109000000000002</v>
      </c>
      <c r="I171" s="248"/>
      <c r="J171" s="244"/>
      <c r="K171" s="244"/>
      <c r="L171" s="249"/>
      <c r="M171" s="250"/>
      <c r="N171" s="251"/>
      <c r="O171" s="251"/>
      <c r="P171" s="251"/>
      <c r="Q171" s="251"/>
      <c r="R171" s="251"/>
      <c r="S171" s="251"/>
      <c r="T171" s="252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53" t="s">
        <v>197</v>
      </c>
      <c r="AU171" s="253" t="s">
        <v>83</v>
      </c>
      <c r="AV171" s="14" t="s">
        <v>132</v>
      </c>
      <c r="AW171" s="14" t="s">
        <v>30</v>
      </c>
      <c r="AX171" s="14" t="s">
        <v>81</v>
      </c>
      <c r="AY171" s="253" t="s">
        <v>126</v>
      </c>
    </row>
    <row r="172" s="2" customFormat="1" ht="44.25" customHeight="1">
      <c r="A172" s="38"/>
      <c r="B172" s="39"/>
      <c r="C172" s="216" t="s">
        <v>151</v>
      </c>
      <c r="D172" s="216" t="s">
        <v>127</v>
      </c>
      <c r="E172" s="217" t="s">
        <v>364</v>
      </c>
      <c r="F172" s="218" t="s">
        <v>365</v>
      </c>
      <c r="G172" s="219" t="s">
        <v>232</v>
      </c>
      <c r="H172" s="220">
        <v>18</v>
      </c>
      <c r="I172" s="221"/>
      <c r="J172" s="222">
        <f>ROUND(I172*H172,2)</f>
        <v>0</v>
      </c>
      <c r="K172" s="218" t="s">
        <v>131</v>
      </c>
      <c r="L172" s="44"/>
      <c r="M172" s="223" t="s">
        <v>1</v>
      </c>
      <c r="N172" s="224" t="s">
        <v>38</v>
      </c>
      <c r="O172" s="91"/>
      <c r="P172" s="225">
        <f>O172*H172</f>
        <v>0</v>
      </c>
      <c r="Q172" s="225">
        <v>0</v>
      </c>
      <c r="R172" s="225">
        <f>Q172*H172</f>
        <v>0</v>
      </c>
      <c r="S172" s="225">
        <v>0</v>
      </c>
      <c r="T172" s="226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27" t="s">
        <v>132</v>
      </c>
      <c r="AT172" s="227" t="s">
        <v>127</v>
      </c>
      <c r="AU172" s="227" t="s">
        <v>83</v>
      </c>
      <c r="AY172" s="17" t="s">
        <v>126</v>
      </c>
      <c r="BE172" s="228">
        <f>IF(N172="základní",J172,0)</f>
        <v>0</v>
      </c>
      <c r="BF172" s="228">
        <f>IF(N172="snížená",J172,0)</f>
        <v>0</v>
      </c>
      <c r="BG172" s="228">
        <f>IF(N172="zákl. přenesená",J172,0)</f>
        <v>0</v>
      </c>
      <c r="BH172" s="228">
        <f>IF(N172="sníž. přenesená",J172,0)</f>
        <v>0</v>
      </c>
      <c r="BI172" s="228">
        <f>IF(N172="nulová",J172,0)</f>
        <v>0</v>
      </c>
      <c r="BJ172" s="17" t="s">
        <v>81</v>
      </c>
      <c r="BK172" s="228">
        <f>ROUND(I172*H172,2)</f>
        <v>0</v>
      </c>
      <c r="BL172" s="17" t="s">
        <v>132</v>
      </c>
      <c r="BM172" s="227" t="s">
        <v>175</v>
      </c>
    </row>
    <row r="173" s="13" customFormat="1">
      <c r="A173" s="13"/>
      <c r="B173" s="231"/>
      <c r="C173" s="232"/>
      <c r="D173" s="233" t="s">
        <v>197</v>
      </c>
      <c r="E173" s="234" t="s">
        <v>1</v>
      </c>
      <c r="F173" s="235" t="s">
        <v>158</v>
      </c>
      <c r="G173" s="232"/>
      <c r="H173" s="236">
        <v>18</v>
      </c>
      <c r="I173" s="237"/>
      <c r="J173" s="232"/>
      <c r="K173" s="232"/>
      <c r="L173" s="238"/>
      <c r="M173" s="239"/>
      <c r="N173" s="240"/>
      <c r="O173" s="240"/>
      <c r="P173" s="240"/>
      <c r="Q173" s="240"/>
      <c r="R173" s="240"/>
      <c r="S173" s="240"/>
      <c r="T173" s="241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2" t="s">
        <v>197</v>
      </c>
      <c r="AU173" s="242" t="s">
        <v>83</v>
      </c>
      <c r="AV173" s="13" t="s">
        <v>83</v>
      </c>
      <c r="AW173" s="13" t="s">
        <v>30</v>
      </c>
      <c r="AX173" s="13" t="s">
        <v>73</v>
      </c>
      <c r="AY173" s="242" t="s">
        <v>126</v>
      </c>
    </row>
    <row r="174" s="14" customFormat="1">
      <c r="A174" s="14"/>
      <c r="B174" s="243"/>
      <c r="C174" s="244"/>
      <c r="D174" s="233" t="s">
        <v>197</v>
      </c>
      <c r="E174" s="245" t="s">
        <v>1</v>
      </c>
      <c r="F174" s="246" t="s">
        <v>199</v>
      </c>
      <c r="G174" s="244"/>
      <c r="H174" s="247">
        <v>18</v>
      </c>
      <c r="I174" s="248"/>
      <c r="J174" s="244"/>
      <c r="K174" s="244"/>
      <c r="L174" s="249"/>
      <c r="M174" s="250"/>
      <c r="N174" s="251"/>
      <c r="O174" s="251"/>
      <c r="P174" s="251"/>
      <c r="Q174" s="251"/>
      <c r="R174" s="251"/>
      <c r="S174" s="251"/>
      <c r="T174" s="252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53" t="s">
        <v>197</v>
      </c>
      <c r="AU174" s="253" t="s">
        <v>83</v>
      </c>
      <c r="AV174" s="14" t="s">
        <v>132</v>
      </c>
      <c r="AW174" s="14" t="s">
        <v>30</v>
      </c>
      <c r="AX174" s="14" t="s">
        <v>81</v>
      </c>
      <c r="AY174" s="253" t="s">
        <v>126</v>
      </c>
    </row>
    <row r="175" s="12" customFormat="1" ht="22.8" customHeight="1">
      <c r="A175" s="12"/>
      <c r="B175" s="202"/>
      <c r="C175" s="203"/>
      <c r="D175" s="204" t="s">
        <v>72</v>
      </c>
      <c r="E175" s="229" t="s">
        <v>291</v>
      </c>
      <c r="F175" s="229" t="s">
        <v>292</v>
      </c>
      <c r="G175" s="203"/>
      <c r="H175" s="203"/>
      <c r="I175" s="206"/>
      <c r="J175" s="230">
        <f>BK175</f>
        <v>0</v>
      </c>
      <c r="K175" s="203"/>
      <c r="L175" s="208"/>
      <c r="M175" s="209"/>
      <c r="N175" s="210"/>
      <c r="O175" s="210"/>
      <c r="P175" s="211">
        <f>P176</f>
        <v>0</v>
      </c>
      <c r="Q175" s="210"/>
      <c r="R175" s="211">
        <f>R176</f>
        <v>0</v>
      </c>
      <c r="S175" s="210"/>
      <c r="T175" s="212">
        <f>T176</f>
        <v>0</v>
      </c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R175" s="213" t="s">
        <v>81</v>
      </c>
      <c r="AT175" s="214" t="s">
        <v>72</v>
      </c>
      <c r="AU175" s="214" t="s">
        <v>81</v>
      </c>
      <c r="AY175" s="213" t="s">
        <v>126</v>
      </c>
      <c r="BK175" s="215">
        <f>BK176</f>
        <v>0</v>
      </c>
    </row>
    <row r="176" s="2" customFormat="1" ht="44.25" customHeight="1">
      <c r="A176" s="38"/>
      <c r="B176" s="39"/>
      <c r="C176" s="216" t="s">
        <v>8</v>
      </c>
      <c r="D176" s="216" t="s">
        <v>127</v>
      </c>
      <c r="E176" s="217" t="s">
        <v>297</v>
      </c>
      <c r="F176" s="218" t="s">
        <v>298</v>
      </c>
      <c r="G176" s="219" t="s">
        <v>232</v>
      </c>
      <c r="H176" s="220">
        <v>120</v>
      </c>
      <c r="I176" s="221"/>
      <c r="J176" s="222">
        <f>ROUND(I176*H176,2)</f>
        <v>0</v>
      </c>
      <c r="K176" s="218" t="s">
        <v>131</v>
      </c>
      <c r="L176" s="44"/>
      <c r="M176" s="278" t="s">
        <v>1</v>
      </c>
      <c r="N176" s="279" t="s">
        <v>38</v>
      </c>
      <c r="O176" s="280"/>
      <c r="P176" s="281">
        <f>O176*H176</f>
        <v>0</v>
      </c>
      <c r="Q176" s="281">
        <v>0</v>
      </c>
      <c r="R176" s="281">
        <f>Q176*H176</f>
        <v>0</v>
      </c>
      <c r="S176" s="281">
        <v>0</v>
      </c>
      <c r="T176" s="282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27" t="s">
        <v>132</v>
      </c>
      <c r="AT176" s="227" t="s">
        <v>127</v>
      </c>
      <c r="AU176" s="227" t="s">
        <v>83</v>
      </c>
      <c r="AY176" s="17" t="s">
        <v>126</v>
      </c>
      <c r="BE176" s="228">
        <f>IF(N176="základní",J176,0)</f>
        <v>0</v>
      </c>
      <c r="BF176" s="228">
        <f>IF(N176="snížená",J176,0)</f>
        <v>0</v>
      </c>
      <c r="BG176" s="228">
        <f>IF(N176="zákl. přenesená",J176,0)</f>
        <v>0</v>
      </c>
      <c r="BH176" s="228">
        <f>IF(N176="sníž. přenesená",J176,0)</f>
        <v>0</v>
      </c>
      <c r="BI176" s="228">
        <f>IF(N176="nulová",J176,0)</f>
        <v>0</v>
      </c>
      <c r="BJ176" s="17" t="s">
        <v>81</v>
      </c>
      <c r="BK176" s="228">
        <f>ROUND(I176*H176,2)</f>
        <v>0</v>
      </c>
      <c r="BL176" s="17" t="s">
        <v>132</v>
      </c>
      <c r="BM176" s="227" t="s">
        <v>178</v>
      </c>
    </row>
    <row r="177" s="2" customFormat="1" ht="6.96" customHeight="1">
      <c r="A177" s="38"/>
      <c r="B177" s="66"/>
      <c r="C177" s="67"/>
      <c r="D177" s="67"/>
      <c r="E177" s="67"/>
      <c r="F177" s="67"/>
      <c r="G177" s="67"/>
      <c r="H177" s="67"/>
      <c r="I177" s="67"/>
      <c r="J177" s="67"/>
      <c r="K177" s="67"/>
      <c r="L177" s="44"/>
      <c r="M177" s="38"/>
      <c r="O177" s="38"/>
      <c r="P177" s="38"/>
      <c r="Q177" s="38"/>
      <c r="R177" s="38"/>
      <c r="S177" s="38"/>
      <c r="T177" s="38"/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</row>
  </sheetData>
  <sheetProtection sheet="1" autoFilter="0" formatColumns="0" formatRows="0" objects="1" scenarios="1" spinCount="100000" saltValue="EmuDiHRNRSbIs9sctPMqJowwMGikc7U2XVE/kFWzHoY24w8jQRkwbYrZs0TvXsKfMyn0WVdQ3o1uIhFIZEnrHA==" hashValue="FUN/1o/oXUbQuKitIdyUo+3m0xXMNl0rr1fqzKOJ2dd2yIk5ef3mIMCkc9uufGWj9MS3oZxQ1zWPsRHbJdR9UQ==" algorithmName="SHA-512" password="CC35"/>
  <autoFilter ref="C120:K176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92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83</v>
      </c>
    </row>
    <row r="4" s="1" customFormat="1" ht="24.96" customHeight="1">
      <c r="B4" s="20"/>
      <c r="D4" s="138" t="s">
        <v>99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Tlumačov ON - oprava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100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366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22. 9. 2023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tr">
        <f>IF('Rekapitulace stavby'!E11="","",'Rekapitulace stavby'!E11)</f>
        <v xml:space="preserve"> </v>
      </c>
      <c r="F15" s="38"/>
      <c r="G15" s="38"/>
      <c r="H15" s="38"/>
      <c r="I15" s="140" t="s">
        <v>26</v>
      </c>
      <c r="J15" s="143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27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26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29</v>
      </c>
      <c r="E20" s="38"/>
      <c r="F20" s="38"/>
      <c r="G20" s="38"/>
      <c r="H20" s="38"/>
      <c r="I20" s="140" t="s">
        <v>25</v>
      </c>
      <c r="J20" s="143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tr">
        <f>IF('Rekapitulace stavby'!E17="","",'Rekapitulace stavby'!E17)</f>
        <v xml:space="preserve"> </v>
      </c>
      <c r="F21" s="38"/>
      <c r="G21" s="38"/>
      <c r="H21" s="38"/>
      <c r="I21" s="140" t="s">
        <v>26</v>
      </c>
      <c r="J21" s="143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31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tr">
        <f>IF('Rekapitulace stavby'!E20="","",'Rekapitulace stavby'!E20)</f>
        <v xml:space="preserve"> </v>
      </c>
      <c r="F24" s="38"/>
      <c r="G24" s="38"/>
      <c r="H24" s="38"/>
      <c r="I24" s="140" t="s">
        <v>26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32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33</v>
      </c>
      <c r="E30" s="38"/>
      <c r="F30" s="38"/>
      <c r="G30" s="38"/>
      <c r="H30" s="38"/>
      <c r="I30" s="38"/>
      <c r="J30" s="151">
        <f>ROUND(J120,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35</v>
      </c>
      <c r="G32" s="38"/>
      <c r="H32" s="38"/>
      <c r="I32" s="152" t="s">
        <v>34</v>
      </c>
      <c r="J32" s="152" t="s">
        <v>36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37</v>
      </c>
      <c r="E33" s="140" t="s">
        <v>38</v>
      </c>
      <c r="F33" s="154">
        <f>ROUND((SUM(BE120:BE168)),  2)</f>
        <v>0</v>
      </c>
      <c r="G33" s="38"/>
      <c r="H33" s="38"/>
      <c r="I33" s="155">
        <v>0.20999999999999999</v>
      </c>
      <c r="J33" s="154">
        <f>ROUND(((SUM(BE120:BE168))*I33),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39</v>
      </c>
      <c r="F34" s="154">
        <f>ROUND((SUM(BF120:BF168)),  2)</f>
        <v>0</v>
      </c>
      <c r="G34" s="38"/>
      <c r="H34" s="38"/>
      <c r="I34" s="155">
        <v>0.14999999999999999</v>
      </c>
      <c r="J34" s="154">
        <f>ROUND(((SUM(BF120:BF168))*I34),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40</v>
      </c>
      <c r="F35" s="154">
        <f>ROUND((SUM(BG120:BG168)),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41</v>
      </c>
      <c r="F36" s="154">
        <f>ROUND((SUM(BH120:BH168)),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42</v>
      </c>
      <c r="F37" s="154">
        <f>ROUND((SUM(BI120:BI168)),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43</v>
      </c>
      <c r="E39" s="158"/>
      <c r="F39" s="158"/>
      <c r="G39" s="159" t="s">
        <v>44</v>
      </c>
      <c r="H39" s="160" t="s">
        <v>45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46</v>
      </c>
      <c r="E50" s="164"/>
      <c r="F50" s="164"/>
      <c r="G50" s="163" t="s">
        <v>47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48</v>
      </c>
      <c r="E61" s="166"/>
      <c r="F61" s="167" t="s">
        <v>49</v>
      </c>
      <c r="G61" s="165" t="s">
        <v>48</v>
      </c>
      <c r="H61" s="166"/>
      <c r="I61" s="166"/>
      <c r="J61" s="168" t="s">
        <v>49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50</v>
      </c>
      <c r="E65" s="169"/>
      <c r="F65" s="169"/>
      <c r="G65" s="163" t="s">
        <v>51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48</v>
      </c>
      <c r="E76" s="166"/>
      <c r="F76" s="167" t="s">
        <v>49</v>
      </c>
      <c r="G76" s="165" t="s">
        <v>48</v>
      </c>
      <c r="H76" s="166"/>
      <c r="I76" s="166"/>
      <c r="J76" s="168" t="s">
        <v>49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102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Tlumačov ON - oprava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100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04 - Dlažby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22. 9. 2023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 xml:space="preserve"> </v>
      </c>
      <c r="G91" s="40"/>
      <c r="H91" s="40"/>
      <c r="I91" s="32" t="s">
        <v>29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27</v>
      </c>
      <c r="D92" s="40"/>
      <c r="E92" s="40"/>
      <c r="F92" s="27" t="str">
        <f>IF(E18="","",E18)</f>
        <v>Vyplň údaj</v>
      </c>
      <c r="G92" s="40"/>
      <c r="H92" s="40"/>
      <c r="I92" s="32" t="s">
        <v>31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103</v>
      </c>
      <c r="D94" s="176"/>
      <c r="E94" s="176"/>
      <c r="F94" s="176"/>
      <c r="G94" s="176"/>
      <c r="H94" s="176"/>
      <c r="I94" s="176"/>
      <c r="J94" s="177" t="s">
        <v>104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105</v>
      </c>
      <c r="D96" s="40"/>
      <c r="E96" s="40"/>
      <c r="F96" s="40"/>
      <c r="G96" s="40"/>
      <c r="H96" s="40"/>
      <c r="I96" s="40"/>
      <c r="J96" s="110">
        <f>J120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106</v>
      </c>
    </row>
    <row r="97" s="9" customFormat="1" ht="24.96" customHeight="1">
      <c r="A97" s="9"/>
      <c r="B97" s="179"/>
      <c r="C97" s="180"/>
      <c r="D97" s="181" t="s">
        <v>108</v>
      </c>
      <c r="E97" s="182"/>
      <c r="F97" s="182"/>
      <c r="G97" s="182"/>
      <c r="H97" s="182"/>
      <c r="I97" s="182"/>
      <c r="J97" s="183">
        <f>J121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209</v>
      </c>
      <c r="E98" s="188"/>
      <c r="F98" s="188"/>
      <c r="G98" s="188"/>
      <c r="H98" s="188"/>
      <c r="I98" s="188"/>
      <c r="J98" s="189">
        <f>J122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109</v>
      </c>
      <c r="E99" s="188"/>
      <c r="F99" s="188"/>
      <c r="G99" s="188"/>
      <c r="H99" s="188"/>
      <c r="I99" s="188"/>
      <c r="J99" s="189">
        <f>J134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5"/>
      <c r="C100" s="186"/>
      <c r="D100" s="187" t="s">
        <v>212</v>
      </c>
      <c r="E100" s="188"/>
      <c r="F100" s="188"/>
      <c r="G100" s="188"/>
      <c r="H100" s="188"/>
      <c r="I100" s="188"/>
      <c r="J100" s="189">
        <f>J156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38"/>
      <c r="B101" s="39"/>
      <c r="C101" s="40"/>
      <c r="D101" s="40"/>
      <c r="E101" s="40"/>
      <c r="F101" s="40"/>
      <c r="G101" s="40"/>
      <c r="H101" s="40"/>
      <c r="I101" s="40"/>
      <c r="J101" s="40"/>
      <c r="K101" s="40"/>
      <c r="L101" s="63"/>
      <c r="S101" s="38"/>
      <c r="T101" s="38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</row>
    <row r="102" s="2" customFormat="1" ht="6.96" customHeight="1">
      <c r="A102" s="38"/>
      <c r="B102" s="66"/>
      <c r="C102" s="67"/>
      <c r="D102" s="67"/>
      <c r="E102" s="67"/>
      <c r="F102" s="67"/>
      <c r="G102" s="67"/>
      <c r="H102" s="67"/>
      <c r="I102" s="67"/>
      <c r="J102" s="67"/>
      <c r="K102" s="67"/>
      <c r="L102" s="63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</row>
    <row r="106" s="2" customFormat="1" ht="6.96" customHeight="1">
      <c r="A106" s="38"/>
      <c r="B106" s="68"/>
      <c r="C106" s="69"/>
      <c r="D106" s="69"/>
      <c r="E106" s="69"/>
      <c r="F106" s="69"/>
      <c r="G106" s="69"/>
      <c r="H106" s="69"/>
      <c r="I106" s="69"/>
      <c r="J106" s="69"/>
      <c r="K106" s="69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24.96" customHeight="1">
      <c r="A107" s="38"/>
      <c r="B107" s="39"/>
      <c r="C107" s="23" t="s">
        <v>110</v>
      </c>
      <c r="D107" s="40"/>
      <c r="E107" s="40"/>
      <c r="F107" s="40"/>
      <c r="G107" s="40"/>
      <c r="H107" s="40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6.96" customHeight="1">
      <c r="A108" s="38"/>
      <c r="B108" s="39"/>
      <c r="C108" s="40"/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2" customHeight="1">
      <c r="A109" s="38"/>
      <c r="B109" s="39"/>
      <c r="C109" s="32" t="s">
        <v>16</v>
      </c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6.5" customHeight="1">
      <c r="A110" s="38"/>
      <c r="B110" s="39"/>
      <c r="C110" s="40"/>
      <c r="D110" s="40"/>
      <c r="E110" s="174" t="str">
        <f>E7</f>
        <v>Tlumačov ON - oprava</v>
      </c>
      <c r="F110" s="32"/>
      <c r="G110" s="32"/>
      <c r="H110" s="32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2" customHeight="1">
      <c r="A111" s="38"/>
      <c r="B111" s="39"/>
      <c r="C111" s="32" t="s">
        <v>100</v>
      </c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6.5" customHeight="1">
      <c r="A112" s="38"/>
      <c r="B112" s="39"/>
      <c r="C112" s="40"/>
      <c r="D112" s="40"/>
      <c r="E112" s="76" t="str">
        <f>E9</f>
        <v>04 - Dlažby</v>
      </c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6.96" customHeight="1">
      <c r="A113" s="38"/>
      <c r="B113" s="39"/>
      <c r="C113" s="40"/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2" customHeight="1">
      <c r="A114" s="38"/>
      <c r="B114" s="39"/>
      <c r="C114" s="32" t="s">
        <v>20</v>
      </c>
      <c r="D114" s="40"/>
      <c r="E114" s="40"/>
      <c r="F114" s="27" t="str">
        <f>F12</f>
        <v xml:space="preserve"> </v>
      </c>
      <c r="G114" s="40"/>
      <c r="H114" s="40"/>
      <c r="I114" s="32" t="s">
        <v>22</v>
      </c>
      <c r="J114" s="79" t="str">
        <f>IF(J12="","",J12)</f>
        <v>22. 9. 2023</v>
      </c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6.96" customHeight="1">
      <c r="A115" s="38"/>
      <c r="B115" s="39"/>
      <c r="C115" s="40"/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5.15" customHeight="1">
      <c r="A116" s="38"/>
      <c r="B116" s="39"/>
      <c r="C116" s="32" t="s">
        <v>24</v>
      </c>
      <c r="D116" s="40"/>
      <c r="E116" s="40"/>
      <c r="F116" s="27" t="str">
        <f>E15</f>
        <v xml:space="preserve"> </v>
      </c>
      <c r="G116" s="40"/>
      <c r="H116" s="40"/>
      <c r="I116" s="32" t="s">
        <v>29</v>
      </c>
      <c r="J116" s="36" t="str">
        <f>E21</f>
        <v xml:space="preserve"> </v>
      </c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5.15" customHeight="1">
      <c r="A117" s="38"/>
      <c r="B117" s="39"/>
      <c r="C117" s="32" t="s">
        <v>27</v>
      </c>
      <c r="D117" s="40"/>
      <c r="E117" s="40"/>
      <c r="F117" s="27" t="str">
        <f>IF(E18="","",E18)</f>
        <v>Vyplň údaj</v>
      </c>
      <c r="G117" s="40"/>
      <c r="H117" s="40"/>
      <c r="I117" s="32" t="s">
        <v>31</v>
      </c>
      <c r="J117" s="36" t="str">
        <f>E24</f>
        <v xml:space="preserve"> </v>
      </c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0.32" customHeight="1">
      <c r="A118" s="38"/>
      <c r="B118" s="39"/>
      <c r="C118" s="40"/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11" customFormat="1" ht="29.28" customHeight="1">
      <c r="A119" s="191"/>
      <c r="B119" s="192"/>
      <c r="C119" s="193" t="s">
        <v>111</v>
      </c>
      <c r="D119" s="194" t="s">
        <v>58</v>
      </c>
      <c r="E119" s="194" t="s">
        <v>54</v>
      </c>
      <c r="F119" s="194" t="s">
        <v>55</v>
      </c>
      <c r="G119" s="194" t="s">
        <v>112</v>
      </c>
      <c r="H119" s="194" t="s">
        <v>113</v>
      </c>
      <c r="I119" s="194" t="s">
        <v>114</v>
      </c>
      <c r="J119" s="194" t="s">
        <v>104</v>
      </c>
      <c r="K119" s="195" t="s">
        <v>115</v>
      </c>
      <c r="L119" s="196"/>
      <c r="M119" s="100" t="s">
        <v>1</v>
      </c>
      <c r="N119" s="101" t="s">
        <v>37</v>
      </c>
      <c r="O119" s="101" t="s">
        <v>116</v>
      </c>
      <c r="P119" s="101" t="s">
        <v>117</v>
      </c>
      <c r="Q119" s="101" t="s">
        <v>118</v>
      </c>
      <c r="R119" s="101" t="s">
        <v>119</v>
      </c>
      <c r="S119" s="101" t="s">
        <v>120</v>
      </c>
      <c r="T119" s="102" t="s">
        <v>121</v>
      </c>
      <c r="U119" s="191"/>
      <c r="V119" s="191"/>
      <c r="W119" s="191"/>
      <c r="X119" s="191"/>
      <c r="Y119" s="191"/>
      <c r="Z119" s="191"/>
      <c r="AA119" s="191"/>
      <c r="AB119" s="191"/>
      <c r="AC119" s="191"/>
      <c r="AD119" s="191"/>
      <c r="AE119" s="191"/>
    </row>
    <row r="120" s="2" customFormat="1" ht="22.8" customHeight="1">
      <c r="A120" s="38"/>
      <c r="B120" s="39"/>
      <c r="C120" s="107" t="s">
        <v>122</v>
      </c>
      <c r="D120" s="40"/>
      <c r="E120" s="40"/>
      <c r="F120" s="40"/>
      <c r="G120" s="40"/>
      <c r="H120" s="40"/>
      <c r="I120" s="40"/>
      <c r="J120" s="197">
        <f>BK120</f>
        <v>0</v>
      </c>
      <c r="K120" s="40"/>
      <c r="L120" s="44"/>
      <c r="M120" s="103"/>
      <c r="N120" s="198"/>
      <c r="O120" s="104"/>
      <c r="P120" s="199">
        <f>P121</f>
        <v>0</v>
      </c>
      <c r="Q120" s="104"/>
      <c r="R120" s="199">
        <f>R121</f>
        <v>0</v>
      </c>
      <c r="S120" s="104"/>
      <c r="T120" s="200">
        <f>T121</f>
        <v>0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T120" s="17" t="s">
        <v>72</v>
      </c>
      <c r="AU120" s="17" t="s">
        <v>106</v>
      </c>
      <c r="BK120" s="201">
        <f>BK121</f>
        <v>0</v>
      </c>
    </row>
    <row r="121" s="12" customFormat="1" ht="25.92" customHeight="1">
      <c r="A121" s="12"/>
      <c r="B121" s="202"/>
      <c r="C121" s="203"/>
      <c r="D121" s="204" t="s">
        <v>72</v>
      </c>
      <c r="E121" s="205" t="s">
        <v>186</v>
      </c>
      <c r="F121" s="205" t="s">
        <v>187</v>
      </c>
      <c r="G121" s="203"/>
      <c r="H121" s="203"/>
      <c r="I121" s="206"/>
      <c r="J121" s="207">
        <f>BK121</f>
        <v>0</v>
      </c>
      <c r="K121" s="203"/>
      <c r="L121" s="208"/>
      <c r="M121" s="209"/>
      <c r="N121" s="210"/>
      <c r="O121" s="210"/>
      <c r="P121" s="211">
        <f>P122+P134+P156</f>
        <v>0</v>
      </c>
      <c r="Q121" s="210"/>
      <c r="R121" s="211">
        <f>R122+R134+R156</f>
        <v>0</v>
      </c>
      <c r="S121" s="210"/>
      <c r="T121" s="212">
        <f>T122+T134+T156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13" t="s">
        <v>81</v>
      </c>
      <c r="AT121" s="214" t="s">
        <v>72</v>
      </c>
      <c r="AU121" s="214" t="s">
        <v>73</v>
      </c>
      <c r="AY121" s="213" t="s">
        <v>126</v>
      </c>
      <c r="BK121" s="215">
        <f>BK122+BK134+BK156</f>
        <v>0</v>
      </c>
    </row>
    <row r="122" s="12" customFormat="1" ht="22.8" customHeight="1">
      <c r="A122" s="12"/>
      <c r="B122" s="202"/>
      <c r="C122" s="203"/>
      <c r="D122" s="204" t="s">
        <v>72</v>
      </c>
      <c r="E122" s="229" t="s">
        <v>81</v>
      </c>
      <c r="F122" s="229" t="s">
        <v>216</v>
      </c>
      <c r="G122" s="203"/>
      <c r="H122" s="203"/>
      <c r="I122" s="206"/>
      <c r="J122" s="230">
        <f>BK122</f>
        <v>0</v>
      </c>
      <c r="K122" s="203"/>
      <c r="L122" s="208"/>
      <c r="M122" s="209"/>
      <c r="N122" s="210"/>
      <c r="O122" s="210"/>
      <c r="P122" s="211">
        <f>SUM(P123:P133)</f>
        <v>0</v>
      </c>
      <c r="Q122" s="210"/>
      <c r="R122" s="211">
        <f>SUM(R123:R133)</f>
        <v>0</v>
      </c>
      <c r="S122" s="210"/>
      <c r="T122" s="212">
        <f>SUM(T123:T133)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3" t="s">
        <v>81</v>
      </c>
      <c r="AT122" s="214" t="s">
        <v>72</v>
      </c>
      <c r="AU122" s="214" t="s">
        <v>81</v>
      </c>
      <c r="AY122" s="213" t="s">
        <v>126</v>
      </c>
      <c r="BK122" s="215">
        <f>SUM(BK123:BK133)</f>
        <v>0</v>
      </c>
    </row>
    <row r="123" s="2" customFormat="1" ht="24.15" customHeight="1">
      <c r="A123" s="38"/>
      <c r="B123" s="39"/>
      <c r="C123" s="216" t="s">
        <v>81</v>
      </c>
      <c r="D123" s="216" t="s">
        <v>127</v>
      </c>
      <c r="E123" s="217" t="s">
        <v>367</v>
      </c>
      <c r="F123" s="218" t="s">
        <v>368</v>
      </c>
      <c r="G123" s="219" t="s">
        <v>369</v>
      </c>
      <c r="H123" s="220">
        <v>4</v>
      </c>
      <c r="I123" s="221"/>
      <c r="J123" s="222">
        <f>ROUND(I123*H123,2)</f>
        <v>0</v>
      </c>
      <c r="K123" s="218" t="s">
        <v>131</v>
      </c>
      <c r="L123" s="44"/>
      <c r="M123" s="223" t="s">
        <v>1</v>
      </c>
      <c r="N123" s="224" t="s">
        <v>38</v>
      </c>
      <c r="O123" s="91"/>
      <c r="P123" s="225">
        <f>O123*H123</f>
        <v>0</v>
      </c>
      <c r="Q123" s="225">
        <v>0</v>
      </c>
      <c r="R123" s="225">
        <f>Q123*H123</f>
        <v>0</v>
      </c>
      <c r="S123" s="225">
        <v>0</v>
      </c>
      <c r="T123" s="226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27" t="s">
        <v>132</v>
      </c>
      <c r="AT123" s="227" t="s">
        <v>127</v>
      </c>
      <c r="AU123" s="227" t="s">
        <v>83</v>
      </c>
      <c r="AY123" s="17" t="s">
        <v>126</v>
      </c>
      <c r="BE123" s="228">
        <f>IF(N123="základní",J123,0)</f>
        <v>0</v>
      </c>
      <c r="BF123" s="228">
        <f>IF(N123="snížená",J123,0)</f>
        <v>0</v>
      </c>
      <c r="BG123" s="228">
        <f>IF(N123="zákl. přenesená",J123,0)</f>
        <v>0</v>
      </c>
      <c r="BH123" s="228">
        <f>IF(N123="sníž. přenesená",J123,0)</f>
        <v>0</v>
      </c>
      <c r="BI123" s="228">
        <f>IF(N123="nulová",J123,0)</f>
        <v>0</v>
      </c>
      <c r="BJ123" s="17" t="s">
        <v>81</v>
      </c>
      <c r="BK123" s="228">
        <f>ROUND(I123*H123,2)</f>
        <v>0</v>
      </c>
      <c r="BL123" s="17" t="s">
        <v>132</v>
      </c>
      <c r="BM123" s="227" t="s">
        <v>83</v>
      </c>
    </row>
    <row r="124" s="13" customFormat="1">
      <c r="A124" s="13"/>
      <c r="B124" s="231"/>
      <c r="C124" s="232"/>
      <c r="D124" s="233" t="s">
        <v>197</v>
      </c>
      <c r="E124" s="234" t="s">
        <v>1</v>
      </c>
      <c r="F124" s="235" t="s">
        <v>370</v>
      </c>
      <c r="G124" s="232"/>
      <c r="H124" s="236">
        <v>4</v>
      </c>
      <c r="I124" s="237"/>
      <c r="J124" s="232"/>
      <c r="K124" s="232"/>
      <c r="L124" s="238"/>
      <c r="M124" s="239"/>
      <c r="N124" s="240"/>
      <c r="O124" s="240"/>
      <c r="P124" s="240"/>
      <c r="Q124" s="240"/>
      <c r="R124" s="240"/>
      <c r="S124" s="240"/>
      <c r="T124" s="241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42" t="s">
        <v>197</v>
      </c>
      <c r="AU124" s="242" t="s">
        <v>83</v>
      </c>
      <c r="AV124" s="13" t="s">
        <v>83</v>
      </c>
      <c r="AW124" s="13" t="s">
        <v>30</v>
      </c>
      <c r="AX124" s="13" t="s">
        <v>73</v>
      </c>
      <c r="AY124" s="242" t="s">
        <v>126</v>
      </c>
    </row>
    <row r="125" s="14" customFormat="1">
      <c r="A125" s="14"/>
      <c r="B125" s="243"/>
      <c r="C125" s="244"/>
      <c r="D125" s="233" t="s">
        <v>197</v>
      </c>
      <c r="E125" s="245" t="s">
        <v>1</v>
      </c>
      <c r="F125" s="246" t="s">
        <v>199</v>
      </c>
      <c r="G125" s="244"/>
      <c r="H125" s="247">
        <v>4</v>
      </c>
      <c r="I125" s="248"/>
      <c r="J125" s="244"/>
      <c r="K125" s="244"/>
      <c r="L125" s="249"/>
      <c r="M125" s="250"/>
      <c r="N125" s="251"/>
      <c r="O125" s="251"/>
      <c r="P125" s="251"/>
      <c r="Q125" s="251"/>
      <c r="R125" s="251"/>
      <c r="S125" s="251"/>
      <c r="T125" s="252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253" t="s">
        <v>197</v>
      </c>
      <c r="AU125" s="253" t="s">
        <v>83</v>
      </c>
      <c r="AV125" s="14" t="s">
        <v>132</v>
      </c>
      <c r="AW125" s="14" t="s">
        <v>30</v>
      </c>
      <c r="AX125" s="14" t="s">
        <v>81</v>
      </c>
      <c r="AY125" s="253" t="s">
        <v>126</v>
      </c>
    </row>
    <row r="126" s="2" customFormat="1" ht="33" customHeight="1">
      <c r="A126" s="38"/>
      <c r="B126" s="39"/>
      <c r="C126" s="216" t="s">
        <v>83</v>
      </c>
      <c r="D126" s="216" t="s">
        <v>127</v>
      </c>
      <c r="E126" s="217" t="s">
        <v>371</v>
      </c>
      <c r="F126" s="218" t="s">
        <v>372</v>
      </c>
      <c r="G126" s="219" t="s">
        <v>219</v>
      </c>
      <c r="H126" s="220">
        <v>58.5</v>
      </c>
      <c r="I126" s="221"/>
      <c r="J126" s="222">
        <f>ROUND(I126*H126,2)</f>
        <v>0</v>
      </c>
      <c r="K126" s="218" t="s">
        <v>131</v>
      </c>
      <c r="L126" s="44"/>
      <c r="M126" s="223" t="s">
        <v>1</v>
      </c>
      <c r="N126" s="224" t="s">
        <v>38</v>
      </c>
      <c r="O126" s="91"/>
      <c r="P126" s="225">
        <f>O126*H126</f>
        <v>0</v>
      </c>
      <c r="Q126" s="225">
        <v>0</v>
      </c>
      <c r="R126" s="225">
        <f>Q126*H126</f>
        <v>0</v>
      </c>
      <c r="S126" s="225">
        <v>0</v>
      </c>
      <c r="T126" s="226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27" t="s">
        <v>132</v>
      </c>
      <c r="AT126" s="227" t="s">
        <v>127</v>
      </c>
      <c r="AU126" s="227" t="s">
        <v>83</v>
      </c>
      <c r="AY126" s="17" t="s">
        <v>126</v>
      </c>
      <c r="BE126" s="228">
        <f>IF(N126="základní",J126,0)</f>
        <v>0</v>
      </c>
      <c r="BF126" s="228">
        <f>IF(N126="snížená",J126,0)</f>
        <v>0</v>
      </c>
      <c r="BG126" s="228">
        <f>IF(N126="zákl. přenesená",J126,0)</f>
        <v>0</v>
      </c>
      <c r="BH126" s="228">
        <f>IF(N126="sníž. přenesená",J126,0)</f>
        <v>0</v>
      </c>
      <c r="BI126" s="228">
        <f>IF(N126="nulová",J126,0)</f>
        <v>0</v>
      </c>
      <c r="BJ126" s="17" t="s">
        <v>81</v>
      </c>
      <c r="BK126" s="228">
        <f>ROUND(I126*H126,2)</f>
        <v>0</v>
      </c>
      <c r="BL126" s="17" t="s">
        <v>132</v>
      </c>
      <c r="BM126" s="227" t="s">
        <v>132</v>
      </c>
    </row>
    <row r="127" s="2" customFormat="1" ht="62.7" customHeight="1">
      <c r="A127" s="38"/>
      <c r="B127" s="39"/>
      <c r="C127" s="216" t="s">
        <v>135</v>
      </c>
      <c r="D127" s="216" t="s">
        <v>127</v>
      </c>
      <c r="E127" s="217" t="s">
        <v>373</v>
      </c>
      <c r="F127" s="218" t="s">
        <v>374</v>
      </c>
      <c r="G127" s="219" t="s">
        <v>219</v>
      </c>
      <c r="H127" s="220">
        <v>58.5</v>
      </c>
      <c r="I127" s="221"/>
      <c r="J127" s="222">
        <f>ROUND(I127*H127,2)</f>
        <v>0</v>
      </c>
      <c r="K127" s="218" t="s">
        <v>131</v>
      </c>
      <c r="L127" s="44"/>
      <c r="M127" s="223" t="s">
        <v>1</v>
      </c>
      <c r="N127" s="224" t="s">
        <v>38</v>
      </c>
      <c r="O127" s="91"/>
      <c r="P127" s="225">
        <f>O127*H127</f>
        <v>0</v>
      </c>
      <c r="Q127" s="225">
        <v>0</v>
      </c>
      <c r="R127" s="225">
        <f>Q127*H127</f>
        <v>0</v>
      </c>
      <c r="S127" s="225">
        <v>0</v>
      </c>
      <c r="T127" s="226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27" t="s">
        <v>132</v>
      </c>
      <c r="AT127" s="227" t="s">
        <v>127</v>
      </c>
      <c r="AU127" s="227" t="s">
        <v>83</v>
      </c>
      <c r="AY127" s="17" t="s">
        <v>126</v>
      </c>
      <c r="BE127" s="228">
        <f>IF(N127="základní",J127,0)</f>
        <v>0</v>
      </c>
      <c r="BF127" s="228">
        <f>IF(N127="snížená",J127,0)</f>
        <v>0</v>
      </c>
      <c r="BG127" s="228">
        <f>IF(N127="zákl. přenesená",J127,0)</f>
        <v>0</v>
      </c>
      <c r="BH127" s="228">
        <f>IF(N127="sníž. přenesená",J127,0)</f>
        <v>0</v>
      </c>
      <c r="BI127" s="228">
        <f>IF(N127="nulová",J127,0)</f>
        <v>0</v>
      </c>
      <c r="BJ127" s="17" t="s">
        <v>81</v>
      </c>
      <c r="BK127" s="228">
        <f>ROUND(I127*H127,2)</f>
        <v>0</v>
      </c>
      <c r="BL127" s="17" t="s">
        <v>132</v>
      </c>
      <c r="BM127" s="227" t="s">
        <v>138</v>
      </c>
    </row>
    <row r="128" s="2" customFormat="1" ht="66.75" customHeight="1">
      <c r="A128" s="38"/>
      <c r="B128" s="39"/>
      <c r="C128" s="216" t="s">
        <v>132</v>
      </c>
      <c r="D128" s="216" t="s">
        <v>127</v>
      </c>
      <c r="E128" s="217" t="s">
        <v>375</v>
      </c>
      <c r="F128" s="218" t="s">
        <v>376</v>
      </c>
      <c r="G128" s="219" t="s">
        <v>219</v>
      </c>
      <c r="H128" s="220">
        <v>1111.5</v>
      </c>
      <c r="I128" s="221"/>
      <c r="J128" s="222">
        <f>ROUND(I128*H128,2)</f>
        <v>0</v>
      </c>
      <c r="K128" s="218" t="s">
        <v>131</v>
      </c>
      <c r="L128" s="44"/>
      <c r="M128" s="223" t="s">
        <v>1</v>
      </c>
      <c r="N128" s="224" t="s">
        <v>38</v>
      </c>
      <c r="O128" s="91"/>
      <c r="P128" s="225">
        <f>O128*H128</f>
        <v>0</v>
      </c>
      <c r="Q128" s="225">
        <v>0</v>
      </c>
      <c r="R128" s="225">
        <f>Q128*H128</f>
        <v>0</v>
      </c>
      <c r="S128" s="225">
        <v>0</v>
      </c>
      <c r="T128" s="226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27" t="s">
        <v>132</v>
      </c>
      <c r="AT128" s="227" t="s">
        <v>127</v>
      </c>
      <c r="AU128" s="227" t="s">
        <v>83</v>
      </c>
      <c r="AY128" s="17" t="s">
        <v>126</v>
      </c>
      <c r="BE128" s="228">
        <f>IF(N128="základní",J128,0)</f>
        <v>0</v>
      </c>
      <c r="BF128" s="228">
        <f>IF(N128="snížená",J128,0)</f>
        <v>0</v>
      </c>
      <c r="BG128" s="228">
        <f>IF(N128="zákl. přenesená",J128,0)</f>
        <v>0</v>
      </c>
      <c r="BH128" s="228">
        <f>IF(N128="sníž. přenesená",J128,0)</f>
        <v>0</v>
      </c>
      <c r="BI128" s="228">
        <f>IF(N128="nulová",J128,0)</f>
        <v>0</v>
      </c>
      <c r="BJ128" s="17" t="s">
        <v>81</v>
      </c>
      <c r="BK128" s="228">
        <f>ROUND(I128*H128,2)</f>
        <v>0</v>
      </c>
      <c r="BL128" s="17" t="s">
        <v>132</v>
      </c>
      <c r="BM128" s="227" t="s">
        <v>141</v>
      </c>
    </row>
    <row r="129" s="13" customFormat="1">
      <c r="A129" s="13"/>
      <c r="B129" s="231"/>
      <c r="C129" s="232"/>
      <c r="D129" s="233" t="s">
        <v>197</v>
      </c>
      <c r="E129" s="234" t="s">
        <v>1</v>
      </c>
      <c r="F129" s="235" t="s">
        <v>377</v>
      </c>
      <c r="G129" s="232"/>
      <c r="H129" s="236">
        <v>1111.5</v>
      </c>
      <c r="I129" s="237"/>
      <c r="J129" s="232"/>
      <c r="K129" s="232"/>
      <c r="L129" s="238"/>
      <c r="M129" s="239"/>
      <c r="N129" s="240"/>
      <c r="O129" s="240"/>
      <c r="P129" s="240"/>
      <c r="Q129" s="240"/>
      <c r="R129" s="240"/>
      <c r="S129" s="240"/>
      <c r="T129" s="241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2" t="s">
        <v>197</v>
      </c>
      <c r="AU129" s="242" t="s">
        <v>83</v>
      </c>
      <c r="AV129" s="13" t="s">
        <v>83</v>
      </c>
      <c r="AW129" s="13" t="s">
        <v>30</v>
      </c>
      <c r="AX129" s="13" t="s">
        <v>73</v>
      </c>
      <c r="AY129" s="242" t="s">
        <v>126</v>
      </c>
    </row>
    <row r="130" s="14" customFormat="1">
      <c r="A130" s="14"/>
      <c r="B130" s="243"/>
      <c r="C130" s="244"/>
      <c r="D130" s="233" t="s">
        <v>197</v>
      </c>
      <c r="E130" s="245" t="s">
        <v>1</v>
      </c>
      <c r="F130" s="246" t="s">
        <v>199</v>
      </c>
      <c r="G130" s="244"/>
      <c r="H130" s="247">
        <v>1111.5</v>
      </c>
      <c r="I130" s="248"/>
      <c r="J130" s="244"/>
      <c r="K130" s="244"/>
      <c r="L130" s="249"/>
      <c r="M130" s="250"/>
      <c r="N130" s="251"/>
      <c r="O130" s="251"/>
      <c r="P130" s="251"/>
      <c r="Q130" s="251"/>
      <c r="R130" s="251"/>
      <c r="S130" s="251"/>
      <c r="T130" s="252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53" t="s">
        <v>197</v>
      </c>
      <c r="AU130" s="253" t="s">
        <v>83</v>
      </c>
      <c r="AV130" s="14" t="s">
        <v>132</v>
      </c>
      <c r="AW130" s="14" t="s">
        <v>30</v>
      </c>
      <c r="AX130" s="14" t="s">
        <v>81</v>
      </c>
      <c r="AY130" s="253" t="s">
        <v>126</v>
      </c>
    </row>
    <row r="131" s="2" customFormat="1" ht="44.25" customHeight="1">
      <c r="A131" s="38"/>
      <c r="B131" s="39"/>
      <c r="C131" s="216" t="s">
        <v>125</v>
      </c>
      <c r="D131" s="216" t="s">
        <v>127</v>
      </c>
      <c r="E131" s="217" t="s">
        <v>230</v>
      </c>
      <c r="F131" s="218" t="s">
        <v>231</v>
      </c>
      <c r="G131" s="219" t="s">
        <v>232</v>
      </c>
      <c r="H131" s="220">
        <v>105.3</v>
      </c>
      <c r="I131" s="221"/>
      <c r="J131" s="222">
        <f>ROUND(I131*H131,2)</f>
        <v>0</v>
      </c>
      <c r="K131" s="218" t="s">
        <v>131</v>
      </c>
      <c r="L131" s="44"/>
      <c r="M131" s="223" t="s">
        <v>1</v>
      </c>
      <c r="N131" s="224" t="s">
        <v>38</v>
      </c>
      <c r="O131" s="91"/>
      <c r="P131" s="225">
        <f>O131*H131</f>
        <v>0</v>
      </c>
      <c r="Q131" s="225">
        <v>0</v>
      </c>
      <c r="R131" s="225">
        <f>Q131*H131</f>
        <v>0</v>
      </c>
      <c r="S131" s="225">
        <v>0</v>
      </c>
      <c r="T131" s="226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27" t="s">
        <v>132</v>
      </c>
      <c r="AT131" s="227" t="s">
        <v>127</v>
      </c>
      <c r="AU131" s="227" t="s">
        <v>83</v>
      </c>
      <c r="AY131" s="17" t="s">
        <v>126</v>
      </c>
      <c r="BE131" s="228">
        <f>IF(N131="základní",J131,0)</f>
        <v>0</v>
      </c>
      <c r="BF131" s="228">
        <f>IF(N131="snížená",J131,0)</f>
        <v>0</v>
      </c>
      <c r="BG131" s="228">
        <f>IF(N131="zákl. přenesená",J131,0)</f>
        <v>0</v>
      </c>
      <c r="BH131" s="228">
        <f>IF(N131="sníž. přenesená",J131,0)</f>
        <v>0</v>
      </c>
      <c r="BI131" s="228">
        <f>IF(N131="nulová",J131,0)</f>
        <v>0</v>
      </c>
      <c r="BJ131" s="17" t="s">
        <v>81</v>
      </c>
      <c r="BK131" s="228">
        <f>ROUND(I131*H131,2)</f>
        <v>0</v>
      </c>
      <c r="BL131" s="17" t="s">
        <v>132</v>
      </c>
      <c r="BM131" s="227" t="s">
        <v>144</v>
      </c>
    </row>
    <row r="132" s="13" customFormat="1">
      <c r="A132" s="13"/>
      <c r="B132" s="231"/>
      <c r="C132" s="232"/>
      <c r="D132" s="233" t="s">
        <v>197</v>
      </c>
      <c r="E132" s="234" t="s">
        <v>1</v>
      </c>
      <c r="F132" s="235" t="s">
        <v>378</v>
      </c>
      <c r="G132" s="232"/>
      <c r="H132" s="236">
        <v>105.3</v>
      </c>
      <c r="I132" s="237"/>
      <c r="J132" s="232"/>
      <c r="K132" s="232"/>
      <c r="L132" s="238"/>
      <c r="M132" s="239"/>
      <c r="N132" s="240"/>
      <c r="O132" s="240"/>
      <c r="P132" s="240"/>
      <c r="Q132" s="240"/>
      <c r="R132" s="240"/>
      <c r="S132" s="240"/>
      <c r="T132" s="241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2" t="s">
        <v>197</v>
      </c>
      <c r="AU132" s="242" t="s">
        <v>83</v>
      </c>
      <c r="AV132" s="13" t="s">
        <v>83</v>
      </c>
      <c r="AW132" s="13" t="s">
        <v>30</v>
      </c>
      <c r="AX132" s="13" t="s">
        <v>73</v>
      </c>
      <c r="AY132" s="242" t="s">
        <v>126</v>
      </c>
    </row>
    <row r="133" s="14" customFormat="1">
      <c r="A133" s="14"/>
      <c r="B133" s="243"/>
      <c r="C133" s="244"/>
      <c r="D133" s="233" t="s">
        <v>197</v>
      </c>
      <c r="E133" s="245" t="s">
        <v>1</v>
      </c>
      <c r="F133" s="246" t="s">
        <v>199</v>
      </c>
      <c r="G133" s="244"/>
      <c r="H133" s="247">
        <v>105.3</v>
      </c>
      <c r="I133" s="248"/>
      <c r="J133" s="244"/>
      <c r="K133" s="244"/>
      <c r="L133" s="249"/>
      <c r="M133" s="250"/>
      <c r="N133" s="251"/>
      <c r="O133" s="251"/>
      <c r="P133" s="251"/>
      <c r="Q133" s="251"/>
      <c r="R133" s="251"/>
      <c r="S133" s="251"/>
      <c r="T133" s="252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53" t="s">
        <v>197</v>
      </c>
      <c r="AU133" s="253" t="s">
        <v>83</v>
      </c>
      <c r="AV133" s="14" t="s">
        <v>132</v>
      </c>
      <c r="AW133" s="14" t="s">
        <v>30</v>
      </c>
      <c r="AX133" s="14" t="s">
        <v>81</v>
      </c>
      <c r="AY133" s="253" t="s">
        <v>126</v>
      </c>
    </row>
    <row r="134" s="12" customFormat="1" ht="22.8" customHeight="1">
      <c r="A134" s="12"/>
      <c r="B134" s="202"/>
      <c r="C134" s="203"/>
      <c r="D134" s="204" t="s">
        <v>72</v>
      </c>
      <c r="E134" s="229" t="s">
        <v>155</v>
      </c>
      <c r="F134" s="229" t="s">
        <v>188</v>
      </c>
      <c r="G134" s="203"/>
      <c r="H134" s="203"/>
      <c r="I134" s="206"/>
      <c r="J134" s="230">
        <f>BK134</f>
        <v>0</v>
      </c>
      <c r="K134" s="203"/>
      <c r="L134" s="208"/>
      <c r="M134" s="209"/>
      <c r="N134" s="210"/>
      <c r="O134" s="210"/>
      <c r="P134" s="211">
        <f>SUM(P135:P155)</f>
        <v>0</v>
      </c>
      <c r="Q134" s="210"/>
      <c r="R134" s="211">
        <f>SUM(R135:R155)</f>
        <v>0</v>
      </c>
      <c r="S134" s="210"/>
      <c r="T134" s="212">
        <f>SUM(T135:T155)</f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13" t="s">
        <v>81</v>
      </c>
      <c r="AT134" s="214" t="s">
        <v>72</v>
      </c>
      <c r="AU134" s="214" t="s">
        <v>81</v>
      </c>
      <c r="AY134" s="213" t="s">
        <v>126</v>
      </c>
      <c r="BK134" s="215">
        <f>SUM(BK135:BK155)</f>
        <v>0</v>
      </c>
    </row>
    <row r="135" s="2" customFormat="1" ht="76.35" customHeight="1">
      <c r="A135" s="38"/>
      <c r="B135" s="39"/>
      <c r="C135" s="216" t="s">
        <v>138</v>
      </c>
      <c r="D135" s="216" t="s">
        <v>127</v>
      </c>
      <c r="E135" s="217" t="s">
        <v>379</v>
      </c>
      <c r="F135" s="218" t="s">
        <v>380</v>
      </c>
      <c r="G135" s="219" t="s">
        <v>191</v>
      </c>
      <c r="H135" s="220">
        <v>291.73000000000002</v>
      </c>
      <c r="I135" s="221"/>
      <c r="J135" s="222">
        <f>ROUND(I135*H135,2)</f>
        <v>0</v>
      </c>
      <c r="K135" s="218" t="s">
        <v>131</v>
      </c>
      <c r="L135" s="44"/>
      <c r="M135" s="223" t="s">
        <v>1</v>
      </c>
      <c r="N135" s="224" t="s">
        <v>38</v>
      </c>
      <c r="O135" s="91"/>
      <c r="P135" s="225">
        <f>O135*H135</f>
        <v>0</v>
      </c>
      <c r="Q135" s="225">
        <v>0</v>
      </c>
      <c r="R135" s="225">
        <f>Q135*H135</f>
        <v>0</v>
      </c>
      <c r="S135" s="225">
        <v>0</v>
      </c>
      <c r="T135" s="226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27" t="s">
        <v>132</v>
      </c>
      <c r="AT135" s="227" t="s">
        <v>127</v>
      </c>
      <c r="AU135" s="227" t="s">
        <v>83</v>
      </c>
      <c r="AY135" s="17" t="s">
        <v>126</v>
      </c>
      <c r="BE135" s="228">
        <f>IF(N135="základní",J135,0)</f>
        <v>0</v>
      </c>
      <c r="BF135" s="228">
        <f>IF(N135="snížená",J135,0)</f>
        <v>0</v>
      </c>
      <c r="BG135" s="228">
        <f>IF(N135="zákl. přenesená",J135,0)</f>
        <v>0</v>
      </c>
      <c r="BH135" s="228">
        <f>IF(N135="sníž. přenesená",J135,0)</f>
        <v>0</v>
      </c>
      <c r="BI135" s="228">
        <f>IF(N135="nulová",J135,0)</f>
        <v>0</v>
      </c>
      <c r="BJ135" s="17" t="s">
        <v>81</v>
      </c>
      <c r="BK135" s="228">
        <f>ROUND(I135*H135,2)</f>
        <v>0</v>
      </c>
      <c r="BL135" s="17" t="s">
        <v>132</v>
      </c>
      <c r="BM135" s="227" t="s">
        <v>147</v>
      </c>
    </row>
    <row r="136" s="15" customFormat="1">
      <c r="A136" s="15"/>
      <c r="B136" s="267"/>
      <c r="C136" s="268"/>
      <c r="D136" s="233" t="s">
        <v>197</v>
      </c>
      <c r="E136" s="269" t="s">
        <v>1</v>
      </c>
      <c r="F136" s="270" t="s">
        <v>381</v>
      </c>
      <c r="G136" s="268"/>
      <c r="H136" s="269" t="s">
        <v>1</v>
      </c>
      <c r="I136" s="271"/>
      <c r="J136" s="268"/>
      <c r="K136" s="268"/>
      <c r="L136" s="272"/>
      <c r="M136" s="273"/>
      <c r="N136" s="274"/>
      <c r="O136" s="274"/>
      <c r="P136" s="274"/>
      <c r="Q136" s="274"/>
      <c r="R136" s="274"/>
      <c r="S136" s="274"/>
      <c r="T136" s="275"/>
      <c r="U136" s="15"/>
      <c r="V136" s="15"/>
      <c r="W136" s="15"/>
      <c r="X136" s="15"/>
      <c r="Y136" s="15"/>
      <c r="Z136" s="15"/>
      <c r="AA136" s="15"/>
      <c r="AB136" s="15"/>
      <c r="AC136" s="15"/>
      <c r="AD136" s="15"/>
      <c r="AE136" s="15"/>
      <c r="AT136" s="276" t="s">
        <v>197</v>
      </c>
      <c r="AU136" s="276" t="s">
        <v>83</v>
      </c>
      <c r="AV136" s="15" t="s">
        <v>81</v>
      </c>
      <c r="AW136" s="15" t="s">
        <v>30</v>
      </c>
      <c r="AX136" s="15" t="s">
        <v>73</v>
      </c>
      <c r="AY136" s="276" t="s">
        <v>126</v>
      </c>
    </row>
    <row r="137" s="13" customFormat="1">
      <c r="A137" s="13"/>
      <c r="B137" s="231"/>
      <c r="C137" s="232"/>
      <c r="D137" s="233" t="s">
        <v>197</v>
      </c>
      <c r="E137" s="234" t="s">
        <v>1</v>
      </c>
      <c r="F137" s="235" t="s">
        <v>382</v>
      </c>
      <c r="G137" s="232"/>
      <c r="H137" s="236">
        <v>73.349999999999994</v>
      </c>
      <c r="I137" s="237"/>
      <c r="J137" s="232"/>
      <c r="K137" s="232"/>
      <c r="L137" s="238"/>
      <c r="M137" s="239"/>
      <c r="N137" s="240"/>
      <c r="O137" s="240"/>
      <c r="P137" s="240"/>
      <c r="Q137" s="240"/>
      <c r="R137" s="240"/>
      <c r="S137" s="240"/>
      <c r="T137" s="241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2" t="s">
        <v>197</v>
      </c>
      <c r="AU137" s="242" t="s">
        <v>83</v>
      </c>
      <c r="AV137" s="13" t="s">
        <v>83</v>
      </c>
      <c r="AW137" s="13" t="s">
        <v>30</v>
      </c>
      <c r="AX137" s="13" t="s">
        <v>73</v>
      </c>
      <c r="AY137" s="242" t="s">
        <v>126</v>
      </c>
    </row>
    <row r="138" s="15" customFormat="1">
      <c r="A138" s="15"/>
      <c r="B138" s="267"/>
      <c r="C138" s="268"/>
      <c r="D138" s="233" t="s">
        <v>197</v>
      </c>
      <c r="E138" s="269" t="s">
        <v>1</v>
      </c>
      <c r="F138" s="270" t="s">
        <v>383</v>
      </c>
      <c r="G138" s="268"/>
      <c r="H138" s="269" t="s">
        <v>1</v>
      </c>
      <c r="I138" s="271"/>
      <c r="J138" s="268"/>
      <c r="K138" s="268"/>
      <c r="L138" s="272"/>
      <c r="M138" s="273"/>
      <c r="N138" s="274"/>
      <c r="O138" s="274"/>
      <c r="P138" s="274"/>
      <c r="Q138" s="274"/>
      <c r="R138" s="274"/>
      <c r="S138" s="274"/>
      <c r="T138" s="275"/>
      <c r="U138" s="15"/>
      <c r="V138" s="15"/>
      <c r="W138" s="15"/>
      <c r="X138" s="15"/>
      <c r="Y138" s="15"/>
      <c r="Z138" s="15"/>
      <c r="AA138" s="15"/>
      <c r="AB138" s="15"/>
      <c r="AC138" s="15"/>
      <c r="AD138" s="15"/>
      <c r="AE138" s="15"/>
      <c r="AT138" s="276" t="s">
        <v>197</v>
      </c>
      <c r="AU138" s="276" t="s">
        <v>83</v>
      </c>
      <c r="AV138" s="15" t="s">
        <v>81</v>
      </c>
      <c r="AW138" s="15" t="s">
        <v>30</v>
      </c>
      <c r="AX138" s="15" t="s">
        <v>73</v>
      </c>
      <c r="AY138" s="276" t="s">
        <v>126</v>
      </c>
    </row>
    <row r="139" s="13" customFormat="1">
      <c r="A139" s="13"/>
      <c r="B139" s="231"/>
      <c r="C139" s="232"/>
      <c r="D139" s="233" t="s">
        <v>197</v>
      </c>
      <c r="E139" s="234" t="s">
        <v>1</v>
      </c>
      <c r="F139" s="235" t="s">
        <v>384</v>
      </c>
      <c r="G139" s="232"/>
      <c r="H139" s="236">
        <v>48.600000000000001</v>
      </c>
      <c r="I139" s="237"/>
      <c r="J139" s="232"/>
      <c r="K139" s="232"/>
      <c r="L139" s="238"/>
      <c r="M139" s="239"/>
      <c r="N139" s="240"/>
      <c r="O139" s="240"/>
      <c r="P139" s="240"/>
      <c r="Q139" s="240"/>
      <c r="R139" s="240"/>
      <c r="S139" s="240"/>
      <c r="T139" s="241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2" t="s">
        <v>197</v>
      </c>
      <c r="AU139" s="242" t="s">
        <v>83</v>
      </c>
      <c r="AV139" s="13" t="s">
        <v>83</v>
      </c>
      <c r="AW139" s="13" t="s">
        <v>30</v>
      </c>
      <c r="AX139" s="13" t="s">
        <v>73</v>
      </c>
      <c r="AY139" s="242" t="s">
        <v>126</v>
      </c>
    </row>
    <row r="140" s="15" customFormat="1">
      <c r="A140" s="15"/>
      <c r="B140" s="267"/>
      <c r="C140" s="268"/>
      <c r="D140" s="233" t="s">
        <v>197</v>
      </c>
      <c r="E140" s="269" t="s">
        <v>1</v>
      </c>
      <c r="F140" s="270" t="s">
        <v>385</v>
      </c>
      <c r="G140" s="268"/>
      <c r="H140" s="269" t="s">
        <v>1</v>
      </c>
      <c r="I140" s="271"/>
      <c r="J140" s="268"/>
      <c r="K140" s="268"/>
      <c r="L140" s="272"/>
      <c r="M140" s="273"/>
      <c r="N140" s="274"/>
      <c r="O140" s="274"/>
      <c r="P140" s="274"/>
      <c r="Q140" s="274"/>
      <c r="R140" s="274"/>
      <c r="S140" s="274"/>
      <c r="T140" s="275"/>
      <c r="U140" s="15"/>
      <c r="V140" s="15"/>
      <c r="W140" s="15"/>
      <c r="X140" s="15"/>
      <c r="Y140" s="15"/>
      <c r="Z140" s="15"/>
      <c r="AA140" s="15"/>
      <c r="AB140" s="15"/>
      <c r="AC140" s="15"/>
      <c r="AD140" s="15"/>
      <c r="AE140" s="15"/>
      <c r="AT140" s="276" t="s">
        <v>197</v>
      </c>
      <c r="AU140" s="276" t="s">
        <v>83</v>
      </c>
      <c r="AV140" s="15" t="s">
        <v>81</v>
      </c>
      <c r="AW140" s="15" t="s">
        <v>30</v>
      </c>
      <c r="AX140" s="15" t="s">
        <v>73</v>
      </c>
      <c r="AY140" s="276" t="s">
        <v>126</v>
      </c>
    </row>
    <row r="141" s="13" customFormat="1">
      <c r="A141" s="13"/>
      <c r="B141" s="231"/>
      <c r="C141" s="232"/>
      <c r="D141" s="233" t="s">
        <v>197</v>
      </c>
      <c r="E141" s="234" t="s">
        <v>1</v>
      </c>
      <c r="F141" s="235" t="s">
        <v>386</v>
      </c>
      <c r="G141" s="232"/>
      <c r="H141" s="236">
        <v>11.199999999999999</v>
      </c>
      <c r="I141" s="237"/>
      <c r="J141" s="232"/>
      <c r="K141" s="232"/>
      <c r="L141" s="238"/>
      <c r="M141" s="239"/>
      <c r="N141" s="240"/>
      <c r="O141" s="240"/>
      <c r="P141" s="240"/>
      <c r="Q141" s="240"/>
      <c r="R141" s="240"/>
      <c r="S141" s="240"/>
      <c r="T141" s="241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2" t="s">
        <v>197</v>
      </c>
      <c r="AU141" s="242" t="s">
        <v>83</v>
      </c>
      <c r="AV141" s="13" t="s">
        <v>83</v>
      </c>
      <c r="AW141" s="13" t="s">
        <v>30</v>
      </c>
      <c r="AX141" s="13" t="s">
        <v>73</v>
      </c>
      <c r="AY141" s="242" t="s">
        <v>126</v>
      </c>
    </row>
    <row r="142" s="15" customFormat="1">
      <c r="A142" s="15"/>
      <c r="B142" s="267"/>
      <c r="C142" s="268"/>
      <c r="D142" s="233" t="s">
        <v>197</v>
      </c>
      <c r="E142" s="269" t="s">
        <v>1</v>
      </c>
      <c r="F142" s="270" t="s">
        <v>387</v>
      </c>
      <c r="G142" s="268"/>
      <c r="H142" s="269" t="s">
        <v>1</v>
      </c>
      <c r="I142" s="271"/>
      <c r="J142" s="268"/>
      <c r="K142" s="268"/>
      <c r="L142" s="272"/>
      <c r="M142" s="273"/>
      <c r="N142" s="274"/>
      <c r="O142" s="274"/>
      <c r="P142" s="274"/>
      <c r="Q142" s="274"/>
      <c r="R142" s="274"/>
      <c r="S142" s="274"/>
      <c r="T142" s="275"/>
      <c r="U142" s="15"/>
      <c r="V142" s="15"/>
      <c r="W142" s="15"/>
      <c r="X142" s="15"/>
      <c r="Y142" s="15"/>
      <c r="Z142" s="15"/>
      <c r="AA142" s="15"/>
      <c r="AB142" s="15"/>
      <c r="AC142" s="15"/>
      <c r="AD142" s="15"/>
      <c r="AE142" s="15"/>
      <c r="AT142" s="276" t="s">
        <v>197</v>
      </c>
      <c r="AU142" s="276" t="s">
        <v>83</v>
      </c>
      <c r="AV142" s="15" t="s">
        <v>81</v>
      </c>
      <c r="AW142" s="15" t="s">
        <v>30</v>
      </c>
      <c r="AX142" s="15" t="s">
        <v>73</v>
      </c>
      <c r="AY142" s="276" t="s">
        <v>126</v>
      </c>
    </row>
    <row r="143" s="13" customFormat="1">
      <c r="A143" s="13"/>
      <c r="B143" s="231"/>
      <c r="C143" s="232"/>
      <c r="D143" s="233" t="s">
        <v>197</v>
      </c>
      <c r="E143" s="234" t="s">
        <v>1</v>
      </c>
      <c r="F143" s="235" t="s">
        <v>388</v>
      </c>
      <c r="G143" s="232"/>
      <c r="H143" s="236">
        <v>69.719999999999999</v>
      </c>
      <c r="I143" s="237"/>
      <c r="J143" s="232"/>
      <c r="K143" s="232"/>
      <c r="L143" s="238"/>
      <c r="M143" s="239"/>
      <c r="N143" s="240"/>
      <c r="O143" s="240"/>
      <c r="P143" s="240"/>
      <c r="Q143" s="240"/>
      <c r="R143" s="240"/>
      <c r="S143" s="240"/>
      <c r="T143" s="241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2" t="s">
        <v>197</v>
      </c>
      <c r="AU143" s="242" t="s">
        <v>83</v>
      </c>
      <c r="AV143" s="13" t="s">
        <v>83</v>
      </c>
      <c r="AW143" s="13" t="s">
        <v>30</v>
      </c>
      <c r="AX143" s="13" t="s">
        <v>73</v>
      </c>
      <c r="AY143" s="242" t="s">
        <v>126</v>
      </c>
    </row>
    <row r="144" s="13" customFormat="1">
      <c r="A144" s="13"/>
      <c r="B144" s="231"/>
      <c r="C144" s="232"/>
      <c r="D144" s="233" t="s">
        <v>197</v>
      </c>
      <c r="E144" s="234" t="s">
        <v>1</v>
      </c>
      <c r="F144" s="235" t="s">
        <v>389</v>
      </c>
      <c r="G144" s="232"/>
      <c r="H144" s="236">
        <v>26.07</v>
      </c>
      <c r="I144" s="237"/>
      <c r="J144" s="232"/>
      <c r="K144" s="232"/>
      <c r="L144" s="238"/>
      <c r="M144" s="239"/>
      <c r="N144" s="240"/>
      <c r="O144" s="240"/>
      <c r="P144" s="240"/>
      <c r="Q144" s="240"/>
      <c r="R144" s="240"/>
      <c r="S144" s="240"/>
      <c r="T144" s="241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2" t="s">
        <v>197</v>
      </c>
      <c r="AU144" s="242" t="s">
        <v>83</v>
      </c>
      <c r="AV144" s="13" t="s">
        <v>83</v>
      </c>
      <c r="AW144" s="13" t="s">
        <v>30</v>
      </c>
      <c r="AX144" s="13" t="s">
        <v>73</v>
      </c>
      <c r="AY144" s="242" t="s">
        <v>126</v>
      </c>
    </row>
    <row r="145" s="13" customFormat="1">
      <c r="A145" s="13"/>
      <c r="B145" s="231"/>
      <c r="C145" s="232"/>
      <c r="D145" s="233" t="s">
        <v>197</v>
      </c>
      <c r="E145" s="234" t="s">
        <v>1</v>
      </c>
      <c r="F145" s="235" t="s">
        <v>390</v>
      </c>
      <c r="G145" s="232"/>
      <c r="H145" s="236">
        <v>7.7999999999999998</v>
      </c>
      <c r="I145" s="237"/>
      <c r="J145" s="232"/>
      <c r="K145" s="232"/>
      <c r="L145" s="238"/>
      <c r="M145" s="239"/>
      <c r="N145" s="240"/>
      <c r="O145" s="240"/>
      <c r="P145" s="240"/>
      <c r="Q145" s="240"/>
      <c r="R145" s="240"/>
      <c r="S145" s="240"/>
      <c r="T145" s="241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2" t="s">
        <v>197</v>
      </c>
      <c r="AU145" s="242" t="s">
        <v>83</v>
      </c>
      <c r="AV145" s="13" t="s">
        <v>83</v>
      </c>
      <c r="AW145" s="13" t="s">
        <v>30</v>
      </c>
      <c r="AX145" s="13" t="s">
        <v>73</v>
      </c>
      <c r="AY145" s="242" t="s">
        <v>126</v>
      </c>
    </row>
    <row r="146" s="13" customFormat="1">
      <c r="A146" s="13"/>
      <c r="B146" s="231"/>
      <c r="C146" s="232"/>
      <c r="D146" s="233" t="s">
        <v>197</v>
      </c>
      <c r="E146" s="234" t="s">
        <v>1</v>
      </c>
      <c r="F146" s="235" t="s">
        <v>391</v>
      </c>
      <c r="G146" s="232"/>
      <c r="H146" s="236">
        <v>24.510000000000002</v>
      </c>
      <c r="I146" s="237"/>
      <c r="J146" s="232"/>
      <c r="K146" s="232"/>
      <c r="L146" s="238"/>
      <c r="M146" s="239"/>
      <c r="N146" s="240"/>
      <c r="O146" s="240"/>
      <c r="P146" s="240"/>
      <c r="Q146" s="240"/>
      <c r="R146" s="240"/>
      <c r="S146" s="240"/>
      <c r="T146" s="241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2" t="s">
        <v>197</v>
      </c>
      <c r="AU146" s="242" t="s">
        <v>83</v>
      </c>
      <c r="AV146" s="13" t="s">
        <v>83</v>
      </c>
      <c r="AW146" s="13" t="s">
        <v>30</v>
      </c>
      <c r="AX146" s="13" t="s">
        <v>73</v>
      </c>
      <c r="AY146" s="242" t="s">
        <v>126</v>
      </c>
    </row>
    <row r="147" s="13" customFormat="1">
      <c r="A147" s="13"/>
      <c r="B147" s="231"/>
      <c r="C147" s="232"/>
      <c r="D147" s="233" t="s">
        <v>197</v>
      </c>
      <c r="E147" s="234" t="s">
        <v>1</v>
      </c>
      <c r="F147" s="235" t="s">
        <v>392</v>
      </c>
      <c r="G147" s="232"/>
      <c r="H147" s="236">
        <v>30.48</v>
      </c>
      <c r="I147" s="237"/>
      <c r="J147" s="232"/>
      <c r="K147" s="232"/>
      <c r="L147" s="238"/>
      <c r="M147" s="239"/>
      <c r="N147" s="240"/>
      <c r="O147" s="240"/>
      <c r="P147" s="240"/>
      <c r="Q147" s="240"/>
      <c r="R147" s="240"/>
      <c r="S147" s="240"/>
      <c r="T147" s="241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2" t="s">
        <v>197</v>
      </c>
      <c r="AU147" s="242" t="s">
        <v>83</v>
      </c>
      <c r="AV147" s="13" t="s">
        <v>83</v>
      </c>
      <c r="AW147" s="13" t="s">
        <v>30</v>
      </c>
      <c r="AX147" s="13" t="s">
        <v>73</v>
      </c>
      <c r="AY147" s="242" t="s">
        <v>126</v>
      </c>
    </row>
    <row r="148" s="14" customFormat="1">
      <c r="A148" s="14"/>
      <c r="B148" s="243"/>
      <c r="C148" s="244"/>
      <c r="D148" s="233" t="s">
        <v>197</v>
      </c>
      <c r="E148" s="245" t="s">
        <v>1</v>
      </c>
      <c r="F148" s="246" t="s">
        <v>199</v>
      </c>
      <c r="G148" s="244"/>
      <c r="H148" s="247">
        <v>291.73000000000002</v>
      </c>
      <c r="I148" s="248"/>
      <c r="J148" s="244"/>
      <c r="K148" s="244"/>
      <c r="L148" s="249"/>
      <c r="M148" s="250"/>
      <c r="N148" s="251"/>
      <c r="O148" s="251"/>
      <c r="P148" s="251"/>
      <c r="Q148" s="251"/>
      <c r="R148" s="251"/>
      <c r="S148" s="251"/>
      <c r="T148" s="252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53" t="s">
        <v>197</v>
      </c>
      <c r="AU148" s="253" t="s">
        <v>83</v>
      </c>
      <c r="AV148" s="14" t="s">
        <v>132</v>
      </c>
      <c r="AW148" s="14" t="s">
        <v>30</v>
      </c>
      <c r="AX148" s="14" t="s">
        <v>81</v>
      </c>
      <c r="AY148" s="253" t="s">
        <v>126</v>
      </c>
    </row>
    <row r="149" s="2" customFormat="1" ht="55.5" customHeight="1">
      <c r="A149" s="38"/>
      <c r="B149" s="39"/>
      <c r="C149" s="216" t="s">
        <v>148</v>
      </c>
      <c r="D149" s="216" t="s">
        <v>127</v>
      </c>
      <c r="E149" s="217" t="s">
        <v>393</v>
      </c>
      <c r="F149" s="218" t="s">
        <v>394</v>
      </c>
      <c r="G149" s="219" t="s">
        <v>191</v>
      </c>
      <c r="H149" s="220">
        <v>291.73000000000002</v>
      </c>
      <c r="I149" s="221"/>
      <c r="J149" s="222">
        <f>ROUND(I149*H149,2)</f>
        <v>0</v>
      </c>
      <c r="K149" s="218" t="s">
        <v>131</v>
      </c>
      <c r="L149" s="44"/>
      <c r="M149" s="223" t="s">
        <v>1</v>
      </c>
      <c r="N149" s="224" t="s">
        <v>38</v>
      </c>
      <c r="O149" s="91"/>
      <c r="P149" s="225">
        <f>O149*H149</f>
        <v>0</v>
      </c>
      <c r="Q149" s="225">
        <v>0</v>
      </c>
      <c r="R149" s="225">
        <f>Q149*H149</f>
        <v>0</v>
      </c>
      <c r="S149" s="225">
        <v>0</v>
      </c>
      <c r="T149" s="226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27" t="s">
        <v>132</v>
      </c>
      <c r="AT149" s="227" t="s">
        <v>127</v>
      </c>
      <c r="AU149" s="227" t="s">
        <v>83</v>
      </c>
      <c r="AY149" s="17" t="s">
        <v>126</v>
      </c>
      <c r="BE149" s="228">
        <f>IF(N149="základní",J149,0)</f>
        <v>0</v>
      </c>
      <c r="BF149" s="228">
        <f>IF(N149="snížená",J149,0)</f>
        <v>0</v>
      </c>
      <c r="BG149" s="228">
        <f>IF(N149="zákl. přenesená",J149,0)</f>
        <v>0</v>
      </c>
      <c r="BH149" s="228">
        <f>IF(N149="sníž. přenesená",J149,0)</f>
        <v>0</v>
      </c>
      <c r="BI149" s="228">
        <f>IF(N149="nulová",J149,0)</f>
        <v>0</v>
      </c>
      <c r="BJ149" s="17" t="s">
        <v>81</v>
      </c>
      <c r="BK149" s="228">
        <f>ROUND(I149*H149,2)</f>
        <v>0</v>
      </c>
      <c r="BL149" s="17" t="s">
        <v>132</v>
      </c>
      <c r="BM149" s="227" t="s">
        <v>151</v>
      </c>
    </row>
    <row r="150" s="2" customFormat="1" ht="49.05" customHeight="1">
      <c r="A150" s="38"/>
      <c r="B150" s="39"/>
      <c r="C150" s="216" t="s">
        <v>141</v>
      </c>
      <c r="D150" s="216" t="s">
        <v>127</v>
      </c>
      <c r="E150" s="217" t="s">
        <v>395</v>
      </c>
      <c r="F150" s="218" t="s">
        <v>396</v>
      </c>
      <c r="G150" s="219" t="s">
        <v>271</v>
      </c>
      <c r="H150" s="220">
        <v>91.459999999999994</v>
      </c>
      <c r="I150" s="221"/>
      <c r="J150" s="222">
        <f>ROUND(I150*H150,2)</f>
        <v>0</v>
      </c>
      <c r="K150" s="218" t="s">
        <v>131</v>
      </c>
      <c r="L150" s="44"/>
      <c r="M150" s="223" t="s">
        <v>1</v>
      </c>
      <c r="N150" s="224" t="s">
        <v>38</v>
      </c>
      <c r="O150" s="91"/>
      <c r="P150" s="225">
        <f>O150*H150</f>
        <v>0</v>
      </c>
      <c r="Q150" s="225">
        <v>0</v>
      </c>
      <c r="R150" s="225">
        <f>Q150*H150</f>
        <v>0</v>
      </c>
      <c r="S150" s="225">
        <v>0</v>
      </c>
      <c r="T150" s="226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27" t="s">
        <v>132</v>
      </c>
      <c r="AT150" s="227" t="s">
        <v>127</v>
      </c>
      <c r="AU150" s="227" t="s">
        <v>83</v>
      </c>
      <c r="AY150" s="17" t="s">
        <v>126</v>
      </c>
      <c r="BE150" s="228">
        <f>IF(N150="základní",J150,0)</f>
        <v>0</v>
      </c>
      <c r="BF150" s="228">
        <f>IF(N150="snížená",J150,0)</f>
        <v>0</v>
      </c>
      <c r="BG150" s="228">
        <f>IF(N150="zákl. přenesená",J150,0)</f>
        <v>0</v>
      </c>
      <c r="BH150" s="228">
        <f>IF(N150="sníž. přenesená",J150,0)</f>
        <v>0</v>
      </c>
      <c r="BI150" s="228">
        <f>IF(N150="nulová",J150,0)</f>
        <v>0</v>
      </c>
      <c r="BJ150" s="17" t="s">
        <v>81</v>
      </c>
      <c r="BK150" s="228">
        <f>ROUND(I150*H150,2)</f>
        <v>0</v>
      </c>
      <c r="BL150" s="17" t="s">
        <v>132</v>
      </c>
      <c r="BM150" s="227" t="s">
        <v>154</v>
      </c>
    </row>
    <row r="151" s="15" customFormat="1">
      <c r="A151" s="15"/>
      <c r="B151" s="267"/>
      <c r="C151" s="268"/>
      <c r="D151" s="233" t="s">
        <v>197</v>
      </c>
      <c r="E151" s="269" t="s">
        <v>1</v>
      </c>
      <c r="F151" s="270" t="s">
        <v>397</v>
      </c>
      <c r="G151" s="268"/>
      <c r="H151" s="269" t="s">
        <v>1</v>
      </c>
      <c r="I151" s="271"/>
      <c r="J151" s="268"/>
      <c r="K151" s="268"/>
      <c r="L151" s="272"/>
      <c r="M151" s="273"/>
      <c r="N151" s="274"/>
      <c r="O151" s="274"/>
      <c r="P151" s="274"/>
      <c r="Q151" s="274"/>
      <c r="R151" s="274"/>
      <c r="S151" s="274"/>
      <c r="T151" s="275"/>
      <c r="U151" s="15"/>
      <c r="V151" s="15"/>
      <c r="W151" s="15"/>
      <c r="X151" s="15"/>
      <c r="Y151" s="15"/>
      <c r="Z151" s="15"/>
      <c r="AA151" s="15"/>
      <c r="AB151" s="15"/>
      <c r="AC151" s="15"/>
      <c r="AD151" s="15"/>
      <c r="AE151" s="15"/>
      <c r="AT151" s="276" t="s">
        <v>197</v>
      </c>
      <c r="AU151" s="276" t="s">
        <v>83</v>
      </c>
      <c r="AV151" s="15" t="s">
        <v>81</v>
      </c>
      <c r="AW151" s="15" t="s">
        <v>30</v>
      </c>
      <c r="AX151" s="15" t="s">
        <v>73</v>
      </c>
      <c r="AY151" s="276" t="s">
        <v>126</v>
      </c>
    </row>
    <row r="152" s="13" customFormat="1">
      <c r="A152" s="13"/>
      <c r="B152" s="231"/>
      <c r="C152" s="232"/>
      <c r="D152" s="233" t="s">
        <v>197</v>
      </c>
      <c r="E152" s="234" t="s">
        <v>1</v>
      </c>
      <c r="F152" s="235" t="s">
        <v>398</v>
      </c>
      <c r="G152" s="232"/>
      <c r="H152" s="236">
        <v>72.359999999999999</v>
      </c>
      <c r="I152" s="237"/>
      <c r="J152" s="232"/>
      <c r="K152" s="232"/>
      <c r="L152" s="238"/>
      <c r="M152" s="239"/>
      <c r="N152" s="240"/>
      <c r="O152" s="240"/>
      <c r="P152" s="240"/>
      <c r="Q152" s="240"/>
      <c r="R152" s="240"/>
      <c r="S152" s="240"/>
      <c r="T152" s="241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2" t="s">
        <v>197</v>
      </c>
      <c r="AU152" s="242" t="s">
        <v>83</v>
      </c>
      <c r="AV152" s="13" t="s">
        <v>83</v>
      </c>
      <c r="AW152" s="13" t="s">
        <v>30</v>
      </c>
      <c r="AX152" s="13" t="s">
        <v>73</v>
      </c>
      <c r="AY152" s="242" t="s">
        <v>126</v>
      </c>
    </row>
    <row r="153" s="15" customFormat="1">
      <c r="A153" s="15"/>
      <c r="B153" s="267"/>
      <c r="C153" s="268"/>
      <c r="D153" s="233" t="s">
        <v>197</v>
      </c>
      <c r="E153" s="269" t="s">
        <v>1</v>
      </c>
      <c r="F153" s="270" t="s">
        <v>399</v>
      </c>
      <c r="G153" s="268"/>
      <c r="H153" s="269" t="s">
        <v>1</v>
      </c>
      <c r="I153" s="271"/>
      <c r="J153" s="268"/>
      <c r="K153" s="268"/>
      <c r="L153" s="272"/>
      <c r="M153" s="273"/>
      <c r="N153" s="274"/>
      <c r="O153" s="274"/>
      <c r="P153" s="274"/>
      <c r="Q153" s="274"/>
      <c r="R153" s="274"/>
      <c r="S153" s="274"/>
      <c r="T153" s="275"/>
      <c r="U153" s="15"/>
      <c r="V153" s="15"/>
      <c r="W153" s="15"/>
      <c r="X153" s="15"/>
      <c r="Y153" s="15"/>
      <c r="Z153" s="15"/>
      <c r="AA153" s="15"/>
      <c r="AB153" s="15"/>
      <c r="AC153" s="15"/>
      <c r="AD153" s="15"/>
      <c r="AE153" s="15"/>
      <c r="AT153" s="276" t="s">
        <v>197</v>
      </c>
      <c r="AU153" s="276" t="s">
        <v>83</v>
      </c>
      <c r="AV153" s="15" t="s">
        <v>81</v>
      </c>
      <c r="AW153" s="15" t="s">
        <v>30</v>
      </c>
      <c r="AX153" s="15" t="s">
        <v>73</v>
      </c>
      <c r="AY153" s="276" t="s">
        <v>126</v>
      </c>
    </row>
    <row r="154" s="13" customFormat="1">
      <c r="A154" s="13"/>
      <c r="B154" s="231"/>
      <c r="C154" s="232"/>
      <c r="D154" s="233" t="s">
        <v>197</v>
      </c>
      <c r="E154" s="234" t="s">
        <v>1</v>
      </c>
      <c r="F154" s="235" t="s">
        <v>400</v>
      </c>
      <c r="G154" s="232"/>
      <c r="H154" s="236">
        <v>19.100000000000001</v>
      </c>
      <c r="I154" s="237"/>
      <c r="J154" s="232"/>
      <c r="K154" s="232"/>
      <c r="L154" s="238"/>
      <c r="M154" s="239"/>
      <c r="N154" s="240"/>
      <c r="O154" s="240"/>
      <c r="P154" s="240"/>
      <c r="Q154" s="240"/>
      <c r="R154" s="240"/>
      <c r="S154" s="240"/>
      <c r="T154" s="241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2" t="s">
        <v>197</v>
      </c>
      <c r="AU154" s="242" t="s">
        <v>83</v>
      </c>
      <c r="AV154" s="13" t="s">
        <v>83</v>
      </c>
      <c r="AW154" s="13" t="s">
        <v>30</v>
      </c>
      <c r="AX154" s="13" t="s">
        <v>73</v>
      </c>
      <c r="AY154" s="242" t="s">
        <v>126</v>
      </c>
    </row>
    <row r="155" s="14" customFormat="1">
      <c r="A155" s="14"/>
      <c r="B155" s="243"/>
      <c r="C155" s="244"/>
      <c r="D155" s="233" t="s">
        <v>197</v>
      </c>
      <c r="E155" s="245" t="s">
        <v>1</v>
      </c>
      <c r="F155" s="246" t="s">
        <v>199</v>
      </c>
      <c r="G155" s="244"/>
      <c r="H155" s="247">
        <v>91.460000000000008</v>
      </c>
      <c r="I155" s="248"/>
      <c r="J155" s="244"/>
      <c r="K155" s="244"/>
      <c r="L155" s="249"/>
      <c r="M155" s="250"/>
      <c r="N155" s="251"/>
      <c r="O155" s="251"/>
      <c r="P155" s="251"/>
      <c r="Q155" s="251"/>
      <c r="R155" s="251"/>
      <c r="S155" s="251"/>
      <c r="T155" s="252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53" t="s">
        <v>197</v>
      </c>
      <c r="AU155" s="253" t="s">
        <v>83</v>
      </c>
      <c r="AV155" s="14" t="s">
        <v>132</v>
      </c>
      <c r="AW155" s="14" t="s">
        <v>30</v>
      </c>
      <c r="AX155" s="14" t="s">
        <v>81</v>
      </c>
      <c r="AY155" s="253" t="s">
        <v>126</v>
      </c>
    </row>
    <row r="156" s="12" customFormat="1" ht="22.8" customHeight="1">
      <c r="A156" s="12"/>
      <c r="B156" s="202"/>
      <c r="C156" s="203"/>
      <c r="D156" s="204" t="s">
        <v>72</v>
      </c>
      <c r="E156" s="229" t="s">
        <v>275</v>
      </c>
      <c r="F156" s="229" t="s">
        <v>276</v>
      </c>
      <c r="G156" s="203"/>
      <c r="H156" s="203"/>
      <c r="I156" s="206"/>
      <c r="J156" s="230">
        <f>BK156</f>
        <v>0</v>
      </c>
      <c r="K156" s="203"/>
      <c r="L156" s="208"/>
      <c r="M156" s="209"/>
      <c r="N156" s="210"/>
      <c r="O156" s="210"/>
      <c r="P156" s="211">
        <f>SUM(P157:P168)</f>
        <v>0</v>
      </c>
      <c r="Q156" s="210"/>
      <c r="R156" s="211">
        <f>SUM(R157:R168)</f>
        <v>0</v>
      </c>
      <c r="S156" s="210"/>
      <c r="T156" s="212">
        <f>SUM(T157:T168)</f>
        <v>0</v>
      </c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R156" s="213" t="s">
        <v>81</v>
      </c>
      <c r="AT156" s="214" t="s">
        <v>72</v>
      </c>
      <c r="AU156" s="214" t="s">
        <v>81</v>
      </c>
      <c r="AY156" s="213" t="s">
        <v>126</v>
      </c>
      <c r="BK156" s="215">
        <f>SUM(BK157:BK168)</f>
        <v>0</v>
      </c>
    </row>
    <row r="157" s="2" customFormat="1" ht="44.25" customHeight="1">
      <c r="A157" s="38"/>
      <c r="B157" s="39"/>
      <c r="C157" s="216" t="s">
        <v>155</v>
      </c>
      <c r="D157" s="216" t="s">
        <v>127</v>
      </c>
      <c r="E157" s="217" t="s">
        <v>351</v>
      </c>
      <c r="F157" s="218" t="s">
        <v>352</v>
      </c>
      <c r="G157" s="219" t="s">
        <v>232</v>
      </c>
      <c r="H157" s="220">
        <v>180.65899999999999</v>
      </c>
      <c r="I157" s="221"/>
      <c r="J157" s="222">
        <f>ROUND(I157*H157,2)</f>
        <v>0</v>
      </c>
      <c r="K157" s="218" t="s">
        <v>131</v>
      </c>
      <c r="L157" s="44"/>
      <c r="M157" s="223" t="s">
        <v>1</v>
      </c>
      <c r="N157" s="224" t="s">
        <v>38</v>
      </c>
      <c r="O157" s="91"/>
      <c r="P157" s="225">
        <f>O157*H157</f>
        <v>0</v>
      </c>
      <c r="Q157" s="225">
        <v>0</v>
      </c>
      <c r="R157" s="225">
        <f>Q157*H157</f>
        <v>0</v>
      </c>
      <c r="S157" s="225">
        <v>0</v>
      </c>
      <c r="T157" s="226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27" t="s">
        <v>132</v>
      </c>
      <c r="AT157" s="227" t="s">
        <v>127</v>
      </c>
      <c r="AU157" s="227" t="s">
        <v>83</v>
      </c>
      <c r="AY157" s="17" t="s">
        <v>126</v>
      </c>
      <c r="BE157" s="228">
        <f>IF(N157="základní",J157,0)</f>
        <v>0</v>
      </c>
      <c r="BF157" s="228">
        <f>IF(N157="snížená",J157,0)</f>
        <v>0</v>
      </c>
      <c r="BG157" s="228">
        <f>IF(N157="zákl. přenesená",J157,0)</f>
        <v>0</v>
      </c>
      <c r="BH157" s="228">
        <f>IF(N157="sníž. přenesená",J157,0)</f>
        <v>0</v>
      </c>
      <c r="BI157" s="228">
        <f>IF(N157="nulová",J157,0)</f>
        <v>0</v>
      </c>
      <c r="BJ157" s="17" t="s">
        <v>81</v>
      </c>
      <c r="BK157" s="228">
        <f>ROUND(I157*H157,2)</f>
        <v>0</v>
      </c>
      <c r="BL157" s="17" t="s">
        <v>132</v>
      </c>
      <c r="BM157" s="227" t="s">
        <v>158</v>
      </c>
    </row>
    <row r="158" s="2" customFormat="1" ht="62.7" customHeight="1">
      <c r="A158" s="38"/>
      <c r="B158" s="39"/>
      <c r="C158" s="216" t="s">
        <v>144</v>
      </c>
      <c r="D158" s="216" t="s">
        <v>127</v>
      </c>
      <c r="E158" s="217" t="s">
        <v>353</v>
      </c>
      <c r="F158" s="218" t="s">
        <v>354</v>
      </c>
      <c r="G158" s="219" t="s">
        <v>232</v>
      </c>
      <c r="H158" s="220">
        <v>903.29499999999996</v>
      </c>
      <c r="I158" s="221"/>
      <c r="J158" s="222">
        <f>ROUND(I158*H158,2)</f>
        <v>0</v>
      </c>
      <c r="K158" s="218" t="s">
        <v>131</v>
      </c>
      <c r="L158" s="44"/>
      <c r="M158" s="223" t="s">
        <v>1</v>
      </c>
      <c r="N158" s="224" t="s">
        <v>38</v>
      </c>
      <c r="O158" s="91"/>
      <c r="P158" s="225">
        <f>O158*H158</f>
        <v>0</v>
      </c>
      <c r="Q158" s="225">
        <v>0</v>
      </c>
      <c r="R158" s="225">
        <f>Q158*H158</f>
        <v>0</v>
      </c>
      <c r="S158" s="225">
        <v>0</v>
      </c>
      <c r="T158" s="226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27" t="s">
        <v>132</v>
      </c>
      <c r="AT158" s="227" t="s">
        <v>127</v>
      </c>
      <c r="AU158" s="227" t="s">
        <v>83</v>
      </c>
      <c r="AY158" s="17" t="s">
        <v>126</v>
      </c>
      <c r="BE158" s="228">
        <f>IF(N158="základní",J158,0)</f>
        <v>0</v>
      </c>
      <c r="BF158" s="228">
        <f>IF(N158="snížená",J158,0)</f>
        <v>0</v>
      </c>
      <c r="BG158" s="228">
        <f>IF(N158="zákl. přenesená",J158,0)</f>
        <v>0</v>
      </c>
      <c r="BH158" s="228">
        <f>IF(N158="sníž. přenesená",J158,0)</f>
        <v>0</v>
      </c>
      <c r="BI158" s="228">
        <f>IF(N158="nulová",J158,0)</f>
        <v>0</v>
      </c>
      <c r="BJ158" s="17" t="s">
        <v>81</v>
      </c>
      <c r="BK158" s="228">
        <f>ROUND(I158*H158,2)</f>
        <v>0</v>
      </c>
      <c r="BL158" s="17" t="s">
        <v>132</v>
      </c>
      <c r="BM158" s="227" t="s">
        <v>161</v>
      </c>
    </row>
    <row r="159" s="13" customFormat="1">
      <c r="A159" s="13"/>
      <c r="B159" s="231"/>
      <c r="C159" s="232"/>
      <c r="D159" s="233" t="s">
        <v>197</v>
      </c>
      <c r="E159" s="234" t="s">
        <v>1</v>
      </c>
      <c r="F159" s="235" t="s">
        <v>401</v>
      </c>
      <c r="G159" s="232"/>
      <c r="H159" s="236">
        <v>903.29499999999996</v>
      </c>
      <c r="I159" s="237"/>
      <c r="J159" s="232"/>
      <c r="K159" s="232"/>
      <c r="L159" s="238"/>
      <c r="M159" s="239"/>
      <c r="N159" s="240"/>
      <c r="O159" s="240"/>
      <c r="P159" s="240"/>
      <c r="Q159" s="240"/>
      <c r="R159" s="240"/>
      <c r="S159" s="240"/>
      <c r="T159" s="241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2" t="s">
        <v>197</v>
      </c>
      <c r="AU159" s="242" t="s">
        <v>83</v>
      </c>
      <c r="AV159" s="13" t="s">
        <v>83</v>
      </c>
      <c r="AW159" s="13" t="s">
        <v>30</v>
      </c>
      <c r="AX159" s="13" t="s">
        <v>73</v>
      </c>
      <c r="AY159" s="242" t="s">
        <v>126</v>
      </c>
    </row>
    <row r="160" s="14" customFormat="1">
      <c r="A160" s="14"/>
      <c r="B160" s="243"/>
      <c r="C160" s="244"/>
      <c r="D160" s="233" t="s">
        <v>197</v>
      </c>
      <c r="E160" s="245" t="s">
        <v>1</v>
      </c>
      <c r="F160" s="246" t="s">
        <v>199</v>
      </c>
      <c r="G160" s="244"/>
      <c r="H160" s="247">
        <v>903.29499999999996</v>
      </c>
      <c r="I160" s="248"/>
      <c r="J160" s="244"/>
      <c r="K160" s="244"/>
      <c r="L160" s="249"/>
      <c r="M160" s="250"/>
      <c r="N160" s="251"/>
      <c r="O160" s="251"/>
      <c r="P160" s="251"/>
      <c r="Q160" s="251"/>
      <c r="R160" s="251"/>
      <c r="S160" s="251"/>
      <c r="T160" s="252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53" t="s">
        <v>197</v>
      </c>
      <c r="AU160" s="253" t="s">
        <v>83</v>
      </c>
      <c r="AV160" s="14" t="s">
        <v>132</v>
      </c>
      <c r="AW160" s="14" t="s">
        <v>30</v>
      </c>
      <c r="AX160" s="14" t="s">
        <v>81</v>
      </c>
      <c r="AY160" s="253" t="s">
        <v>126</v>
      </c>
    </row>
    <row r="161" s="2" customFormat="1" ht="33" customHeight="1">
      <c r="A161" s="38"/>
      <c r="B161" s="39"/>
      <c r="C161" s="216" t="s">
        <v>162</v>
      </c>
      <c r="D161" s="216" t="s">
        <v>127</v>
      </c>
      <c r="E161" s="217" t="s">
        <v>356</v>
      </c>
      <c r="F161" s="218" t="s">
        <v>357</v>
      </c>
      <c r="G161" s="219" t="s">
        <v>232</v>
      </c>
      <c r="H161" s="220">
        <v>180.65899999999999</v>
      </c>
      <c r="I161" s="221"/>
      <c r="J161" s="222">
        <f>ROUND(I161*H161,2)</f>
        <v>0</v>
      </c>
      <c r="K161" s="218" t="s">
        <v>131</v>
      </c>
      <c r="L161" s="44"/>
      <c r="M161" s="223" t="s">
        <v>1</v>
      </c>
      <c r="N161" s="224" t="s">
        <v>38</v>
      </c>
      <c r="O161" s="91"/>
      <c r="P161" s="225">
        <f>O161*H161</f>
        <v>0</v>
      </c>
      <c r="Q161" s="225">
        <v>0</v>
      </c>
      <c r="R161" s="225">
        <f>Q161*H161</f>
        <v>0</v>
      </c>
      <c r="S161" s="225">
        <v>0</v>
      </c>
      <c r="T161" s="226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27" t="s">
        <v>132</v>
      </c>
      <c r="AT161" s="227" t="s">
        <v>127</v>
      </c>
      <c r="AU161" s="227" t="s">
        <v>83</v>
      </c>
      <c r="AY161" s="17" t="s">
        <v>126</v>
      </c>
      <c r="BE161" s="228">
        <f>IF(N161="základní",J161,0)</f>
        <v>0</v>
      </c>
      <c r="BF161" s="228">
        <f>IF(N161="snížená",J161,0)</f>
        <v>0</v>
      </c>
      <c r="BG161" s="228">
        <f>IF(N161="zákl. přenesená",J161,0)</f>
        <v>0</v>
      </c>
      <c r="BH161" s="228">
        <f>IF(N161="sníž. přenesená",J161,0)</f>
        <v>0</v>
      </c>
      <c r="BI161" s="228">
        <f>IF(N161="nulová",J161,0)</f>
        <v>0</v>
      </c>
      <c r="BJ161" s="17" t="s">
        <v>81</v>
      </c>
      <c r="BK161" s="228">
        <f>ROUND(I161*H161,2)</f>
        <v>0</v>
      </c>
      <c r="BL161" s="17" t="s">
        <v>132</v>
      </c>
      <c r="BM161" s="227" t="s">
        <v>165</v>
      </c>
    </row>
    <row r="162" s="2" customFormat="1" ht="44.25" customHeight="1">
      <c r="A162" s="38"/>
      <c r="B162" s="39"/>
      <c r="C162" s="216" t="s">
        <v>147</v>
      </c>
      <c r="D162" s="216" t="s">
        <v>127</v>
      </c>
      <c r="E162" s="217" t="s">
        <v>358</v>
      </c>
      <c r="F162" s="218" t="s">
        <v>359</v>
      </c>
      <c r="G162" s="219" t="s">
        <v>232</v>
      </c>
      <c r="H162" s="220">
        <v>5239.1109999999999</v>
      </c>
      <c r="I162" s="221"/>
      <c r="J162" s="222">
        <f>ROUND(I162*H162,2)</f>
        <v>0</v>
      </c>
      <c r="K162" s="218" t="s">
        <v>131</v>
      </c>
      <c r="L162" s="44"/>
      <c r="M162" s="223" t="s">
        <v>1</v>
      </c>
      <c r="N162" s="224" t="s">
        <v>38</v>
      </c>
      <c r="O162" s="91"/>
      <c r="P162" s="225">
        <f>O162*H162</f>
        <v>0</v>
      </c>
      <c r="Q162" s="225">
        <v>0</v>
      </c>
      <c r="R162" s="225">
        <f>Q162*H162</f>
        <v>0</v>
      </c>
      <c r="S162" s="225">
        <v>0</v>
      </c>
      <c r="T162" s="226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27" t="s">
        <v>132</v>
      </c>
      <c r="AT162" s="227" t="s">
        <v>127</v>
      </c>
      <c r="AU162" s="227" t="s">
        <v>83</v>
      </c>
      <c r="AY162" s="17" t="s">
        <v>126</v>
      </c>
      <c r="BE162" s="228">
        <f>IF(N162="základní",J162,0)</f>
        <v>0</v>
      </c>
      <c r="BF162" s="228">
        <f>IF(N162="snížená",J162,0)</f>
        <v>0</v>
      </c>
      <c r="BG162" s="228">
        <f>IF(N162="zákl. přenesená",J162,0)</f>
        <v>0</v>
      </c>
      <c r="BH162" s="228">
        <f>IF(N162="sníž. přenesená",J162,0)</f>
        <v>0</v>
      </c>
      <c r="BI162" s="228">
        <f>IF(N162="nulová",J162,0)</f>
        <v>0</v>
      </c>
      <c r="BJ162" s="17" t="s">
        <v>81</v>
      </c>
      <c r="BK162" s="228">
        <f>ROUND(I162*H162,2)</f>
        <v>0</v>
      </c>
      <c r="BL162" s="17" t="s">
        <v>132</v>
      </c>
      <c r="BM162" s="227" t="s">
        <v>168</v>
      </c>
    </row>
    <row r="163" s="13" customFormat="1">
      <c r="A163" s="13"/>
      <c r="B163" s="231"/>
      <c r="C163" s="232"/>
      <c r="D163" s="233" t="s">
        <v>197</v>
      </c>
      <c r="E163" s="234" t="s">
        <v>1</v>
      </c>
      <c r="F163" s="235" t="s">
        <v>402</v>
      </c>
      <c r="G163" s="232"/>
      <c r="H163" s="236">
        <v>5239.1109999999999</v>
      </c>
      <c r="I163" s="237"/>
      <c r="J163" s="232"/>
      <c r="K163" s="232"/>
      <c r="L163" s="238"/>
      <c r="M163" s="239"/>
      <c r="N163" s="240"/>
      <c r="O163" s="240"/>
      <c r="P163" s="240"/>
      <c r="Q163" s="240"/>
      <c r="R163" s="240"/>
      <c r="S163" s="240"/>
      <c r="T163" s="241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2" t="s">
        <v>197</v>
      </c>
      <c r="AU163" s="242" t="s">
        <v>83</v>
      </c>
      <c r="AV163" s="13" t="s">
        <v>83</v>
      </c>
      <c r="AW163" s="13" t="s">
        <v>30</v>
      </c>
      <c r="AX163" s="13" t="s">
        <v>73</v>
      </c>
      <c r="AY163" s="242" t="s">
        <v>126</v>
      </c>
    </row>
    <row r="164" s="14" customFormat="1">
      <c r="A164" s="14"/>
      <c r="B164" s="243"/>
      <c r="C164" s="244"/>
      <c r="D164" s="233" t="s">
        <v>197</v>
      </c>
      <c r="E164" s="245" t="s">
        <v>1</v>
      </c>
      <c r="F164" s="246" t="s">
        <v>199</v>
      </c>
      <c r="G164" s="244"/>
      <c r="H164" s="247">
        <v>5239.1109999999999</v>
      </c>
      <c r="I164" s="248"/>
      <c r="J164" s="244"/>
      <c r="K164" s="244"/>
      <c r="L164" s="249"/>
      <c r="M164" s="250"/>
      <c r="N164" s="251"/>
      <c r="O164" s="251"/>
      <c r="P164" s="251"/>
      <c r="Q164" s="251"/>
      <c r="R164" s="251"/>
      <c r="S164" s="251"/>
      <c r="T164" s="252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53" t="s">
        <v>197</v>
      </c>
      <c r="AU164" s="253" t="s">
        <v>83</v>
      </c>
      <c r="AV164" s="14" t="s">
        <v>132</v>
      </c>
      <c r="AW164" s="14" t="s">
        <v>30</v>
      </c>
      <c r="AX164" s="14" t="s">
        <v>81</v>
      </c>
      <c r="AY164" s="253" t="s">
        <v>126</v>
      </c>
    </row>
    <row r="165" s="2" customFormat="1" ht="44.25" customHeight="1">
      <c r="A165" s="38"/>
      <c r="B165" s="39"/>
      <c r="C165" s="216" t="s">
        <v>169</v>
      </c>
      <c r="D165" s="216" t="s">
        <v>127</v>
      </c>
      <c r="E165" s="217" t="s">
        <v>361</v>
      </c>
      <c r="F165" s="218" t="s">
        <v>362</v>
      </c>
      <c r="G165" s="219" t="s">
        <v>232</v>
      </c>
      <c r="H165" s="220">
        <v>74.391000000000005</v>
      </c>
      <c r="I165" s="221"/>
      <c r="J165" s="222">
        <f>ROUND(I165*H165,2)</f>
        <v>0</v>
      </c>
      <c r="K165" s="218" t="s">
        <v>131</v>
      </c>
      <c r="L165" s="44"/>
      <c r="M165" s="223" t="s">
        <v>1</v>
      </c>
      <c r="N165" s="224" t="s">
        <v>38</v>
      </c>
      <c r="O165" s="91"/>
      <c r="P165" s="225">
        <f>O165*H165</f>
        <v>0</v>
      </c>
      <c r="Q165" s="225">
        <v>0</v>
      </c>
      <c r="R165" s="225">
        <f>Q165*H165</f>
        <v>0</v>
      </c>
      <c r="S165" s="225">
        <v>0</v>
      </c>
      <c r="T165" s="226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27" t="s">
        <v>132</v>
      </c>
      <c r="AT165" s="227" t="s">
        <v>127</v>
      </c>
      <c r="AU165" s="227" t="s">
        <v>83</v>
      </c>
      <c r="AY165" s="17" t="s">
        <v>126</v>
      </c>
      <c r="BE165" s="228">
        <f>IF(N165="základní",J165,0)</f>
        <v>0</v>
      </c>
      <c r="BF165" s="228">
        <f>IF(N165="snížená",J165,0)</f>
        <v>0</v>
      </c>
      <c r="BG165" s="228">
        <f>IF(N165="zákl. přenesená",J165,0)</f>
        <v>0</v>
      </c>
      <c r="BH165" s="228">
        <f>IF(N165="sníž. přenesená",J165,0)</f>
        <v>0</v>
      </c>
      <c r="BI165" s="228">
        <f>IF(N165="nulová",J165,0)</f>
        <v>0</v>
      </c>
      <c r="BJ165" s="17" t="s">
        <v>81</v>
      </c>
      <c r="BK165" s="228">
        <f>ROUND(I165*H165,2)</f>
        <v>0</v>
      </c>
      <c r="BL165" s="17" t="s">
        <v>132</v>
      </c>
      <c r="BM165" s="227" t="s">
        <v>172</v>
      </c>
    </row>
    <row r="166" s="2" customFormat="1" ht="44.25" customHeight="1">
      <c r="A166" s="38"/>
      <c r="B166" s="39"/>
      <c r="C166" s="216" t="s">
        <v>151</v>
      </c>
      <c r="D166" s="216" t="s">
        <v>127</v>
      </c>
      <c r="E166" s="217" t="s">
        <v>403</v>
      </c>
      <c r="F166" s="218" t="s">
        <v>231</v>
      </c>
      <c r="G166" s="219" t="s">
        <v>232</v>
      </c>
      <c r="H166" s="220">
        <v>87.519000000000005</v>
      </c>
      <c r="I166" s="221"/>
      <c r="J166" s="222">
        <f>ROUND(I166*H166,2)</f>
        <v>0</v>
      </c>
      <c r="K166" s="218" t="s">
        <v>131</v>
      </c>
      <c r="L166" s="44"/>
      <c r="M166" s="223" t="s">
        <v>1</v>
      </c>
      <c r="N166" s="224" t="s">
        <v>38</v>
      </c>
      <c r="O166" s="91"/>
      <c r="P166" s="225">
        <f>O166*H166</f>
        <v>0</v>
      </c>
      <c r="Q166" s="225">
        <v>0</v>
      </c>
      <c r="R166" s="225">
        <f>Q166*H166</f>
        <v>0</v>
      </c>
      <c r="S166" s="225">
        <v>0</v>
      </c>
      <c r="T166" s="226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27" t="s">
        <v>132</v>
      </c>
      <c r="AT166" s="227" t="s">
        <v>127</v>
      </c>
      <c r="AU166" s="227" t="s">
        <v>83</v>
      </c>
      <c r="AY166" s="17" t="s">
        <v>126</v>
      </c>
      <c r="BE166" s="228">
        <f>IF(N166="základní",J166,0)</f>
        <v>0</v>
      </c>
      <c r="BF166" s="228">
        <f>IF(N166="snížená",J166,0)</f>
        <v>0</v>
      </c>
      <c r="BG166" s="228">
        <f>IF(N166="zákl. přenesená",J166,0)</f>
        <v>0</v>
      </c>
      <c r="BH166" s="228">
        <f>IF(N166="sníž. přenesená",J166,0)</f>
        <v>0</v>
      </c>
      <c r="BI166" s="228">
        <f>IF(N166="nulová",J166,0)</f>
        <v>0</v>
      </c>
      <c r="BJ166" s="17" t="s">
        <v>81</v>
      </c>
      <c r="BK166" s="228">
        <f>ROUND(I166*H166,2)</f>
        <v>0</v>
      </c>
      <c r="BL166" s="17" t="s">
        <v>132</v>
      </c>
      <c r="BM166" s="227" t="s">
        <v>175</v>
      </c>
    </row>
    <row r="167" s="13" customFormat="1">
      <c r="A167" s="13"/>
      <c r="B167" s="231"/>
      <c r="C167" s="232"/>
      <c r="D167" s="233" t="s">
        <v>197</v>
      </c>
      <c r="E167" s="234" t="s">
        <v>1</v>
      </c>
      <c r="F167" s="235" t="s">
        <v>404</v>
      </c>
      <c r="G167" s="232"/>
      <c r="H167" s="236">
        <v>87.519000000000005</v>
      </c>
      <c r="I167" s="237"/>
      <c r="J167" s="232"/>
      <c r="K167" s="232"/>
      <c r="L167" s="238"/>
      <c r="M167" s="239"/>
      <c r="N167" s="240"/>
      <c r="O167" s="240"/>
      <c r="P167" s="240"/>
      <c r="Q167" s="240"/>
      <c r="R167" s="240"/>
      <c r="S167" s="240"/>
      <c r="T167" s="241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2" t="s">
        <v>197</v>
      </c>
      <c r="AU167" s="242" t="s">
        <v>83</v>
      </c>
      <c r="AV167" s="13" t="s">
        <v>83</v>
      </c>
      <c r="AW167" s="13" t="s">
        <v>30</v>
      </c>
      <c r="AX167" s="13" t="s">
        <v>73</v>
      </c>
      <c r="AY167" s="242" t="s">
        <v>126</v>
      </c>
    </row>
    <row r="168" s="14" customFormat="1">
      <c r="A168" s="14"/>
      <c r="B168" s="243"/>
      <c r="C168" s="244"/>
      <c r="D168" s="233" t="s">
        <v>197</v>
      </c>
      <c r="E168" s="245" t="s">
        <v>1</v>
      </c>
      <c r="F168" s="246" t="s">
        <v>199</v>
      </c>
      <c r="G168" s="244"/>
      <c r="H168" s="247">
        <v>87.519000000000005</v>
      </c>
      <c r="I168" s="248"/>
      <c r="J168" s="244"/>
      <c r="K168" s="244"/>
      <c r="L168" s="249"/>
      <c r="M168" s="254"/>
      <c r="N168" s="255"/>
      <c r="O168" s="255"/>
      <c r="P168" s="255"/>
      <c r="Q168" s="255"/>
      <c r="R168" s="255"/>
      <c r="S168" s="255"/>
      <c r="T168" s="256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53" t="s">
        <v>197</v>
      </c>
      <c r="AU168" s="253" t="s">
        <v>83</v>
      </c>
      <c r="AV168" s="14" t="s">
        <v>132</v>
      </c>
      <c r="AW168" s="14" t="s">
        <v>30</v>
      </c>
      <c r="AX168" s="14" t="s">
        <v>81</v>
      </c>
      <c r="AY168" s="253" t="s">
        <v>126</v>
      </c>
    </row>
    <row r="169" s="2" customFormat="1" ht="6.96" customHeight="1">
      <c r="A169" s="38"/>
      <c r="B169" s="66"/>
      <c r="C169" s="67"/>
      <c r="D169" s="67"/>
      <c r="E169" s="67"/>
      <c r="F169" s="67"/>
      <c r="G169" s="67"/>
      <c r="H169" s="67"/>
      <c r="I169" s="67"/>
      <c r="J169" s="67"/>
      <c r="K169" s="67"/>
      <c r="L169" s="44"/>
      <c r="M169" s="38"/>
      <c r="O169" s="38"/>
      <c r="P169" s="38"/>
      <c r="Q169" s="38"/>
      <c r="R169" s="38"/>
      <c r="S169" s="38"/>
      <c r="T169" s="38"/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</row>
  </sheetData>
  <sheetProtection sheet="1" autoFilter="0" formatColumns="0" formatRows="0" objects="1" scenarios="1" spinCount="100000" saltValue="XRlOhmu6H8ZsncOhwIIaWqlB/zVROB2PY8G9nuxptimrK1Kh33/M3wXw8ZwpnuzNk/MIfwEW1xgC7bTFJN9tvg==" hashValue="YrUN/FpvehvOHrVoVqlcFZsm2xq2OSHhxxSTr40NcEYUZE2AlvlZ2HZKVgs4wd0DmiJUmIXZgVGfnZFbyZ1xPw==" algorithmName="SHA-512" password="CC35"/>
  <autoFilter ref="C119:K168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95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83</v>
      </c>
    </row>
    <row r="4" s="1" customFormat="1" ht="24.96" customHeight="1">
      <c r="B4" s="20"/>
      <c r="D4" s="138" t="s">
        <v>99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Tlumačov ON - oprava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100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405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22. 9. 2023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tr">
        <f>IF('Rekapitulace stavby'!E11="","",'Rekapitulace stavby'!E11)</f>
        <v xml:space="preserve"> </v>
      </c>
      <c r="F15" s="38"/>
      <c r="G15" s="38"/>
      <c r="H15" s="38"/>
      <c r="I15" s="140" t="s">
        <v>26</v>
      </c>
      <c r="J15" s="143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27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26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29</v>
      </c>
      <c r="E20" s="38"/>
      <c r="F20" s="38"/>
      <c r="G20" s="38"/>
      <c r="H20" s="38"/>
      <c r="I20" s="140" t="s">
        <v>25</v>
      </c>
      <c r="J20" s="143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tr">
        <f>IF('Rekapitulace stavby'!E17="","",'Rekapitulace stavby'!E17)</f>
        <v xml:space="preserve"> </v>
      </c>
      <c r="F21" s="38"/>
      <c r="G21" s="38"/>
      <c r="H21" s="38"/>
      <c r="I21" s="140" t="s">
        <v>26</v>
      </c>
      <c r="J21" s="143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31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tr">
        <f>IF('Rekapitulace stavby'!E20="","",'Rekapitulace stavby'!E20)</f>
        <v xml:space="preserve"> </v>
      </c>
      <c r="F24" s="38"/>
      <c r="G24" s="38"/>
      <c r="H24" s="38"/>
      <c r="I24" s="140" t="s">
        <v>26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32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33</v>
      </c>
      <c r="E30" s="38"/>
      <c r="F30" s="38"/>
      <c r="G30" s="38"/>
      <c r="H30" s="38"/>
      <c r="I30" s="38"/>
      <c r="J30" s="151">
        <f>ROUND(J128,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35</v>
      </c>
      <c r="G32" s="38"/>
      <c r="H32" s="38"/>
      <c r="I32" s="152" t="s">
        <v>34</v>
      </c>
      <c r="J32" s="152" t="s">
        <v>36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37</v>
      </c>
      <c r="E33" s="140" t="s">
        <v>38</v>
      </c>
      <c r="F33" s="154">
        <f>ROUND((SUM(BE128:BE286)),  2)</f>
        <v>0</v>
      </c>
      <c r="G33" s="38"/>
      <c r="H33" s="38"/>
      <c r="I33" s="155">
        <v>0.20999999999999999</v>
      </c>
      <c r="J33" s="154">
        <f>ROUND(((SUM(BE128:BE286))*I33),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39</v>
      </c>
      <c r="F34" s="154">
        <f>ROUND((SUM(BF128:BF286)),  2)</f>
        <v>0</v>
      </c>
      <c r="G34" s="38"/>
      <c r="H34" s="38"/>
      <c r="I34" s="155">
        <v>0.14999999999999999</v>
      </c>
      <c r="J34" s="154">
        <f>ROUND(((SUM(BF128:BF286))*I34),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40</v>
      </c>
      <c r="F35" s="154">
        <f>ROUND((SUM(BG128:BG286)),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41</v>
      </c>
      <c r="F36" s="154">
        <f>ROUND((SUM(BH128:BH286)),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42</v>
      </c>
      <c r="F37" s="154">
        <f>ROUND((SUM(BI128:BI286)),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43</v>
      </c>
      <c r="E39" s="158"/>
      <c r="F39" s="158"/>
      <c r="G39" s="159" t="s">
        <v>44</v>
      </c>
      <c r="H39" s="160" t="s">
        <v>45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46</v>
      </c>
      <c r="E50" s="164"/>
      <c r="F50" s="164"/>
      <c r="G50" s="163" t="s">
        <v>47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48</v>
      </c>
      <c r="E61" s="166"/>
      <c r="F61" s="167" t="s">
        <v>49</v>
      </c>
      <c r="G61" s="165" t="s">
        <v>48</v>
      </c>
      <c r="H61" s="166"/>
      <c r="I61" s="166"/>
      <c r="J61" s="168" t="s">
        <v>49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50</v>
      </c>
      <c r="E65" s="169"/>
      <c r="F65" s="169"/>
      <c r="G65" s="163" t="s">
        <v>51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48</v>
      </c>
      <c r="E76" s="166"/>
      <c r="F76" s="167" t="s">
        <v>49</v>
      </c>
      <c r="G76" s="165" t="s">
        <v>48</v>
      </c>
      <c r="H76" s="166"/>
      <c r="I76" s="166"/>
      <c r="J76" s="168" t="s">
        <v>49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102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Tlumačov ON - oprava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100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D22a3 - Kanalizační a vodovodní přípojka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22. 9. 2023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 xml:space="preserve"> </v>
      </c>
      <c r="G91" s="40"/>
      <c r="H91" s="40"/>
      <c r="I91" s="32" t="s">
        <v>29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27</v>
      </c>
      <c r="D92" s="40"/>
      <c r="E92" s="40"/>
      <c r="F92" s="27" t="str">
        <f>IF(E18="","",E18)</f>
        <v>Vyplň údaj</v>
      </c>
      <c r="G92" s="40"/>
      <c r="H92" s="40"/>
      <c r="I92" s="32" t="s">
        <v>31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103</v>
      </c>
      <c r="D94" s="176"/>
      <c r="E94" s="176"/>
      <c r="F94" s="176"/>
      <c r="G94" s="176"/>
      <c r="H94" s="176"/>
      <c r="I94" s="176"/>
      <c r="J94" s="177" t="s">
        <v>104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105</v>
      </c>
      <c r="D96" s="40"/>
      <c r="E96" s="40"/>
      <c r="F96" s="40"/>
      <c r="G96" s="40"/>
      <c r="H96" s="40"/>
      <c r="I96" s="40"/>
      <c r="J96" s="110">
        <f>J128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106</v>
      </c>
    </row>
    <row r="97" s="9" customFormat="1" ht="24.96" customHeight="1">
      <c r="A97" s="9"/>
      <c r="B97" s="179"/>
      <c r="C97" s="180"/>
      <c r="D97" s="181" t="s">
        <v>406</v>
      </c>
      <c r="E97" s="182"/>
      <c r="F97" s="182"/>
      <c r="G97" s="182"/>
      <c r="H97" s="182"/>
      <c r="I97" s="182"/>
      <c r="J97" s="183">
        <f>J129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209</v>
      </c>
      <c r="E98" s="188"/>
      <c r="F98" s="188"/>
      <c r="G98" s="188"/>
      <c r="H98" s="188"/>
      <c r="I98" s="188"/>
      <c r="J98" s="189">
        <f>J130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407</v>
      </c>
      <c r="E99" s="188"/>
      <c r="F99" s="188"/>
      <c r="G99" s="188"/>
      <c r="H99" s="188"/>
      <c r="I99" s="188"/>
      <c r="J99" s="189">
        <f>J177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5"/>
      <c r="C100" s="186"/>
      <c r="D100" s="187" t="s">
        <v>408</v>
      </c>
      <c r="E100" s="188"/>
      <c r="F100" s="188"/>
      <c r="G100" s="188"/>
      <c r="H100" s="188"/>
      <c r="I100" s="188"/>
      <c r="J100" s="189">
        <f>J181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5"/>
      <c r="C101" s="186"/>
      <c r="D101" s="187" t="s">
        <v>409</v>
      </c>
      <c r="E101" s="188"/>
      <c r="F101" s="188"/>
      <c r="G101" s="188"/>
      <c r="H101" s="188"/>
      <c r="I101" s="188"/>
      <c r="J101" s="189">
        <f>J207</f>
        <v>0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5"/>
      <c r="C102" s="186"/>
      <c r="D102" s="187" t="s">
        <v>410</v>
      </c>
      <c r="E102" s="188"/>
      <c r="F102" s="188"/>
      <c r="G102" s="188"/>
      <c r="H102" s="188"/>
      <c r="I102" s="188"/>
      <c r="J102" s="189">
        <f>J230</f>
        <v>0</v>
      </c>
      <c r="K102" s="186"/>
      <c r="L102" s="19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5"/>
      <c r="C103" s="186"/>
      <c r="D103" s="187" t="s">
        <v>411</v>
      </c>
      <c r="E103" s="188"/>
      <c r="F103" s="188"/>
      <c r="G103" s="188"/>
      <c r="H103" s="188"/>
      <c r="I103" s="188"/>
      <c r="J103" s="189">
        <f>J250</f>
        <v>0</v>
      </c>
      <c r="K103" s="186"/>
      <c r="L103" s="19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5"/>
      <c r="C104" s="186"/>
      <c r="D104" s="187" t="s">
        <v>212</v>
      </c>
      <c r="E104" s="188"/>
      <c r="F104" s="188"/>
      <c r="G104" s="188"/>
      <c r="H104" s="188"/>
      <c r="I104" s="188"/>
      <c r="J104" s="189">
        <f>J257</f>
        <v>0</v>
      </c>
      <c r="K104" s="186"/>
      <c r="L104" s="19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5"/>
      <c r="C105" s="186"/>
      <c r="D105" s="187" t="s">
        <v>213</v>
      </c>
      <c r="E105" s="188"/>
      <c r="F105" s="188"/>
      <c r="G105" s="188"/>
      <c r="H105" s="188"/>
      <c r="I105" s="188"/>
      <c r="J105" s="189">
        <f>J267</f>
        <v>0</v>
      </c>
      <c r="K105" s="186"/>
      <c r="L105" s="19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9" customFormat="1" ht="24.96" customHeight="1">
      <c r="A106" s="9"/>
      <c r="B106" s="179"/>
      <c r="C106" s="180"/>
      <c r="D106" s="181" t="s">
        <v>214</v>
      </c>
      <c r="E106" s="182"/>
      <c r="F106" s="182"/>
      <c r="G106" s="182"/>
      <c r="H106" s="182"/>
      <c r="I106" s="182"/>
      <c r="J106" s="183">
        <f>J272</f>
        <v>0</v>
      </c>
      <c r="K106" s="180"/>
      <c r="L106" s="184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s="10" customFormat="1" ht="19.92" customHeight="1">
      <c r="A107" s="10"/>
      <c r="B107" s="185"/>
      <c r="C107" s="186"/>
      <c r="D107" s="187" t="s">
        <v>412</v>
      </c>
      <c r="E107" s="188"/>
      <c r="F107" s="188"/>
      <c r="G107" s="188"/>
      <c r="H107" s="188"/>
      <c r="I107" s="188"/>
      <c r="J107" s="189">
        <f>J273</f>
        <v>0</v>
      </c>
      <c r="K107" s="186"/>
      <c r="L107" s="190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85"/>
      <c r="C108" s="186"/>
      <c r="D108" s="187" t="s">
        <v>413</v>
      </c>
      <c r="E108" s="188"/>
      <c r="F108" s="188"/>
      <c r="G108" s="188"/>
      <c r="H108" s="188"/>
      <c r="I108" s="188"/>
      <c r="J108" s="189">
        <f>J278</f>
        <v>0</v>
      </c>
      <c r="K108" s="186"/>
      <c r="L108" s="190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2" customFormat="1" ht="21.84" customHeight="1">
      <c r="A109" s="38"/>
      <c r="B109" s="39"/>
      <c r="C109" s="40"/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6.96" customHeight="1">
      <c r="A110" s="38"/>
      <c r="B110" s="66"/>
      <c r="C110" s="67"/>
      <c r="D110" s="67"/>
      <c r="E110" s="67"/>
      <c r="F110" s="67"/>
      <c r="G110" s="67"/>
      <c r="H110" s="67"/>
      <c r="I110" s="67"/>
      <c r="J110" s="67"/>
      <c r="K110" s="67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4" s="2" customFormat="1" ht="6.96" customHeight="1">
      <c r="A114" s="38"/>
      <c r="B114" s="68"/>
      <c r="C114" s="69"/>
      <c r="D114" s="69"/>
      <c r="E114" s="69"/>
      <c r="F114" s="69"/>
      <c r="G114" s="69"/>
      <c r="H114" s="69"/>
      <c r="I114" s="69"/>
      <c r="J114" s="69"/>
      <c r="K114" s="69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24.96" customHeight="1">
      <c r="A115" s="38"/>
      <c r="B115" s="39"/>
      <c r="C115" s="23" t="s">
        <v>110</v>
      </c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6.96" customHeight="1">
      <c r="A116" s="38"/>
      <c r="B116" s="39"/>
      <c r="C116" s="40"/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2" customHeight="1">
      <c r="A117" s="38"/>
      <c r="B117" s="39"/>
      <c r="C117" s="32" t="s">
        <v>16</v>
      </c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6.5" customHeight="1">
      <c r="A118" s="38"/>
      <c r="B118" s="39"/>
      <c r="C118" s="40"/>
      <c r="D118" s="40"/>
      <c r="E118" s="174" t="str">
        <f>E7</f>
        <v>Tlumačov ON - oprava</v>
      </c>
      <c r="F118" s="32"/>
      <c r="G118" s="32"/>
      <c r="H118" s="32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2" customHeight="1">
      <c r="A119" s="38"/>
      <c r="B119" s="39"/>
      <c r="C119" s="32" t="s">
        <v>100</v>
      </c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6.5" customHeight="1">
      <c r="A120" s="38"/>
      <c r="B120" s="39"/>
      <c r="C120" s="40"/>
      <c r="D120" s="40"/>
      <c r="E120" s="76" t="str">
        <f>E9</f>
        <v>D22a3 - Kanalizační a vodovodní přípojka</v>
      </c>
      <c r="F120" s="40"/>
      <c r="G120" s="40"/>
      <c r="H120" s="40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6.96" customHeight="1">
      <c r="A121" s="38"/>
      <c r="B121" s="39"/>
      <c r="C121" s="40"/>
      <c r="D121" s="40"/>
      <c r="E121" s="40"/>
      <c r="F121" s="40"/>
      <c r="G121" s="40"/>
      <c r="H121" s="40"/>
      <c r="I121" s="40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2" customHeight="1">
      <c r="A122" s="38"/>
      <c r="B122" s="39"/>
      <c r="C122" s="32" t="s">
        <v>20</v>
      </c>
      <c r="D122" s="40"/>
      <c r="E122" s="40"/>
      <c r="F122" s="27" t="str">
        <f>F12</f>
        <v xml:space="preserve"> </v>
      </c>
      <c r="G122" s="40"/>
      <c r="H122" s="40"/>
      <c r="I122" s="32" t="s">
        <v>22</v>
      </c>
      <c r="J122" s="79" t="str">
        <f>IF(J12="","",J12)</f>
        <v>22. 9. 2023</v>
      </c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6.96" customHeight="1">
      <c r="A123" s="38"/>
      <c r="B123" s="39"/>
      <c r="C123" s="40"/>
      <c r="D123" s="40"/>
      <c r="E123" s="40"/>
      <c r="F123" s="40"/>
      <c r="G123" s="40"/>
      <c r="H123" s="40"/>
      <c r="I123" s="40"/>
      <c r="J123" s="40"/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15.15" customHeight="1">
      <c r="A124" s="38"/>
      <c r="B124" s="39"/>
      <c r="C124" s="32" t="s">
        <v>24</v>
      </c>
      <c r="D124" s="40"/>
      <c r="E124" s="40"/>
      <c r="F124" s="27" t="str">
        <f>E15</f>
        <v xml:space="preserve"> </v>
      </c>
      <c r="G124" s="40"/>
      <c r="H124" s="40"/>
      <c r="I124" s="32" t="s">
        <v>29</v>
      </c>
      <c r="J124" s="36" t="str">
        <f>E21</f>
        <v xml:space="preserve"> </v>
      </c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15.15" customHeight="1">
      <c r="A125" s="38"/>
      <c r="B125" s="39"/>
      <c r="C125" s="32" t="s">
        <v>27</v>
      </c>
      <c r="D125" s="40"/>
      <c r="E125" s="40"/>
      <c r="F125" s="27" t="str">
        <f>IF(E18="","",E18)</f>
        <v>Vyplň údaj</v>
      </c>
      <c r="G125" s="40"/>
      <c r="H125" s="40"/>
      <c r="I125" s="32" t="s">
        <v>31</v>
      </c>
      <c r="J125" s="36" t="str">
        <f>E24</f>
        <v xml:space="preserve"> </v>
      </c>
      <c r="K125" s="40"/>
      <c r="L125" s="63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2" customFormat="1" ht="10.32" customHeight="1">
      <c r="A126" s="38"/>
      <c r="B126" s="39"/>
      <c r="C126" s="40"/>
      <c r="D126" s="40"/>
      <c r="E126" s="40"/>
      <c r="F126" s="40"/>
      <c r="G126" s="40"/>
      <c r="H126" s="40"/>
      <c r="I126" s="40"/>
      <c r="J126" s="40"/>
      <c r="K126" s="40"/>
      <c r="L126" s="63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11" customFormat="1" ht="29.28" customHeight="1">
      <c r="A127" s="191"/>
      <c r="B127" s="192"/>
      <c r="C127" s="193" t="s">
        <v>111</v>
      </c>
      <c r="D127" s="194" t="s">
        <v>58</v>
      </c>
      <c r="E127" s="194" t="s">
        <v>54</v>
      </c>
      <c r="F127" s="194" t="s">
        <v>55</v>
      </c>
      <c r="G127" s="194" t="s">
        <v>112</v>
      </c>
      <c r="H127" s="194" t="s">
        <v>113</v>
      </c>
      <c r="I127" s="194" t="s">
        <v>114</v>
      </c>
      <c r="J127" s="194" t="s">
        <v>104</v>
      </c>
      <c r="K127" s="195" t="s">
        <v>115</v>
      </c>
      <c r="L127" s="196"/>
      <c r="M127" s="100" t="s">
        <v>1</v>
      </c>
      <c r="N127" s="101" t="s">
        <v>37</v>
      </c>
      <c r="O127" s="101" t="s">
        <v>116</v>
      </c>
      <c r="P127" s="101" t="s">
        <v>117</v>
      </c>
      <c r="Q127" s="101" t="s">
        <v>118</v>
      </c>
      <c r="R127" s="101" t="s">
        <v>119</v>
      </c>
      <c r="S127" s="101" t="s">
        <v>120</v>
      </c>
      <c r="T127" s="102" t="s">
        <v>121</v>
      </c>
      <c r="U127" s="191"/>
      <c r="V127" s="191"/>
      <c r="W127" s="191"/>
      <c r="X127" s="191"/>
      <c r="Y127" s="191"/>
      <c r="Z127" s="191"/>
      <c r="AA127" s="191"/>
      <c r="AB127" s="191"/>
      <c r="AC127" s="191"/>
      <c r="AD127" s="191"/>
      <c r="AE127" s="191"/>
    </row>
    <row r="128" s="2" customFormat="1" ht="22.8" customHeight="1">
      <c r="A128" s="38"/>
      <c r="B128" s="39"/>
      <c r="C128" s="107" t="s">
        <v>122</v>
      </c>
      <c r="D128" s="40"/>
      <c r="E128" s="40"/>
      <c r="F128" s="40"/>
      <c r="G128" s="40"/>
      <c r="H128" s="40"/>
      <c r="I128" s="40"/>
      <c r="J128" s="197">
        <f>BK128</f>
        <v>0</v>
      </c>
      <c r="K128" s="40"/>
      <c r="L128" s="44"/>
      <c r="M128" s="103"/>
      <c r="N128" s="198"/>
      <c r="O128" s="104"/>
      <c r="P128" s="199">
        <f>P129+P272</f>
        <v>0</v>
      </c>
      <c r="Q128" s="104"/>
      <c r="R128" s="199">
        <f>R129+R272</f>
        <v>0</v>
      </c>
      <c r="S128" s="104"/>
      <c r="T128" s="200">
        <f>T129+T272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7" t="s">
        <v>72</v>
      </c>
      <c r="AU128" s="17" t="s">
        <v>106</v>
      </c>
      <c r="BK128" s="201">
        <f>BK129+BK272</f>
        <v>0</v>
      </c>
    </row>
    <row r="129" s="12" customFormat="1" ht="25.92" customHeight="1">
      <c r="A129" s="12"/>
      <c r="B129" s="202"/>
      <c r="C129" s="203"/>
      <c r="D129" s="204" t="s">
        <v>72</v>
      </c>
      <c r="E129" s="205" t="s">
        <v>186</v>
      </c>
      <c r="F129" s="205" t="s">
        <v>186</v>
      </c>
      <c r="G129" s="203"/>
      <c r="H129" s="203"/>
      <c r="I129" s="206"/>
      <c r="J129" s="207">
        <f>BK129</f>
        <v>0</v>
      </c>
      <c r="K129" s="203"/>
      <c r="L129" s="208"/>
      <c r="M129" s="209"/>
      <c r="N129" s="210"/>
      <c r="O129" s="210"/>
      <c r="P129" s="211">
        <f>P130+P177+P181+P207+P230+P250+P257+P267</f>
        <v>0</v>
      </c>
      <c r="Q129" s="210"/>
      <c r="R129" s="211">
        <f>R130+R177+R181+R207+R230+R250+R257+R267</f>
        <v>0</v>
      </c>
      <c r="S129" s="210"/>
      <c r="T129" s="212">
        <f>T130+T177+T181+T207+T230+T250+T257+T267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13" t="s">
        <v>81</v>
      </c>
      <c r="AT129" s="214" t="s">
        <v>72</v>
      </c>
      <c r="AU129" s="214" t="s">
        <v>73</v>
      </c>
      <c r="AY129" s="213" t="s">
        <v>126</v>
      </c>
      <c r="BK129" s="215">
        <f>BK130+BK177+BK181+BK207+BK230+BK250+BK257+BK267</f>
        <v>0</v>
      </c>
    </row>
    <row r="130" s="12" customFormat="1" ht="22.8" customHeight="1">
      <c r="A130" s="12"/>
      <c r="B130" s="202"/>
      <c r="C130" s="203"/>
      <c r="D130" s="204" t="s">
        <v>72</v>
      </c>
      <c r="E130" s="229" t="s">
        <v>81</v>
      </c>
      <c r="F130" s="229" t="s">
        <v>216</v>
      </c>
      <c r="G130" s="203"/>
      <c r="H130" s="203"/>
      <c r="I130" s="206"/>
      <c r="J130" s="230">
        <f>BK130</f>
        <v>0</v>
      </c>
      <c r="K130" s="203"/>
      <c r="L130" s="208"/>
      <c r="M130" s="209"/>
      <c r="N130" s="210"/>
      <c r="O130" s="210"/>
      <c r="P130" s="211">
        <f>SUM(P131:P176)</f>
        <v>0</v>
      </c>
      <c r="Q130" s="210"/>
      <c r="R130" s="211">
        <f>SUM(R131:R176)</f>
        <v>0</v>
      </c>
      <c r="S130" s="210"/>
      <c r="T130" s="212">
        <f>SUM(T131:T176)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13" t="s">
        <v>81</v>
      </c>
      <c r="AT130" s="214" t="s">
        <v>72</v>
      </c>
      <c r="AU130" s="214" t="s">
        <v>81</v>
      </c>
      <c r="AY130" s="213" t="s">
        <v>126</v>
      </c>
      <c r="BK130" s="215">
        <f>SUM(BK131:BK176)</f>
        <v>0</v>
      </c>
    </row>
    <row r="131" s="2" customFormat="1" ht="44.25" customHeight="1">
      <c r="A131" s="38"/>
      <c r="B131" s="39"/>
      <c r="C131" s="216" t="s">
        <v>81</v>
      </c>
      <c r="D131" s="216" t="s">
        <v>127</v>
      </c>
      <c r="E131" s="217" t="s">
        <v>414</v>
      </c>
      <c r="F131" s="218" t="s">
        <v>415</v>
      </c>
      <c r="G131" s="219" t="s">
        <v>219</v>
      </c>
      <c r="H131" s="220">
        <v>5.2199999999999998</v>
      </c>
      <c r="I131" s="221"/>
      <c r="J131" s="222">
        <f>ROUND(I131*H131,2)</f>
        <v>0</v>
      </c>
      <c r="K131" s="218" t="s">
        <v>131</v>
      </c>
      <c r="L131" s="44"/>
      <c r="M131" s="223" t="s">
        <v>1</v>
      </c>
      <c r="N131" s="224" t="s">
        <v>38</v>
      </c>
      <c r="O131" s="91"/>
      <c r="P131" s="225">
        <f>O131*H131</f>
        <v>0</v>
      </c>
      <c r="Q131" s="225">
        <v>0</v>
      </c>
      <c r="R131" s="225">
        <f>Q131*H131</f>
        <v>0</v>
      </c>
      <c r="S131" s="225">
        <v>0</v>
      </c>
      <c r="T131" s="226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27" t="s">
        <v>132</v>
      </c>
      <c r="AT131" s="227" t="s">
        <v>127</v>
      </c>
      <c r="AU131" s="227" t="s">
        <v>83</v>
      </c>
      <c r="AY131" s="17" t="s">
        <v>126</v>
      </c>
      <c r="BE131" s="228">
        <f>IF(N131="základní",J131,0)</f>
        <v>0</v>
      </c>
      <c r="BF131" s="228">
        <f>IF(N131="snížená",J131,0)</f>
        <v>0</v>
      </c>
      <c r="BG131" s="228">
        <f>IF(N131="zákl. přenesená",J131,0)</f>
        <v>0</v>
      </c>
      <c r="BH131" s="228">
        <f>IF(N131="sníž. přenesená",J131,0)</f>
        <v>0</v>
      </c>
      <c r="BI131" s="228">
        <f>IF(N131="nulová",J131,0)</f>
        <v>0</v>
      </c>
      <c r="BJ131" s="17" t="s">
        <v>81</v>
      </c>
      <c r="BK131" s="228">
        <f>ROUND(I131*H131,2)</f>
        <v>0</v>
      </c>
      <c r="BL131" s="17" t="s">
        <v>132</v>
      </c>
      <c r="BM131" s="227" t="s">
        <v>83</v>
      </c>
    </row>
    <row r="132" s="13" customFormat="1">
      <c r="A132" s="13"/>
      <c r="B132" s="231"/>
      <c r="C132" s="232"/>
      <c r="D132" s="233" t="s">
        <v>197</v>
      </c>
      <c r="E132" s="234" t="s">
        <v>1</v>
      </c>
      <c r="F132" s="235" t="s">
        <v>416</v>
      </c>
      <c r="G132" s="232"/>
      <c r="H132" s="236">
        <v>3.6000000000000001</v>
      </c>
      <c r="I132" s="237"/>
      <c r="J132" s="232"/>
      <c r="K132" s="232"/>
      <c r="L132" s="238"/>
      <c r="M132" s="239"/>
      <c r="N132" s="240"/>
      <c r="O132" s="240"/>
      <c r="P132" s="240"/>
      <c r="Q132" s="240"/>
      <c r="R132" s="240"/>
      <c r="S132" s="240"/>
      <c r="T132" s="241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2" t="s">
        <v>197</v>
      </c>
      <c r="AU132" s="242" t="s">
        <v>83</v>
      </c>
      <c r="AV132" s="13" t="s">
        <v>83</v>
      </c>
      <c r="AW132" s="13" t="s">
        <v>30</v>
      </c>
      <c r="AX132" s="13" t="s">
        <v>73</v>
      </c>
      <c r="AY132" s="242" t="s">
        <v>126</v>
      </c>
    </row>
    <row r="133" s="13" customFormat="1">
      <c r="A133" s="13"/>
      <c r="B133" s="231"/>
      <c r="C133" s="232"/>
      <c r="D133" s="233" t="s">
        <v>197</v>
      </c>
      <c r="E133" s="234" t="s">
        <v>1</v>
      </c>
      <c r="F133" s="235" t="s">
        <v>417</v>
      </c>
      <c r="G133" s="232"/>
      <c r="H133" s="236">
        <v>2.2400000000000002</v>
      </c>
      <c r="I133" s="237"/>
      <c r="J133" s="232"/>
      <c r="K133" s="232"/>
      <c r="L133" s="238"/>
      <c r="M133" s="239"/>
      <c r="N133" s="240"/>
      <c r="O133" s="240"/>
      <c r="P133" s="240"/>
      <c r="Q133" s="240"/>
      <c r="R133" s="240"/>
      <c r="S133" s="240"/>
      <c r="T133" s="241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2" t="s">
        <v>197</v>
      </c>
      <c r="AU133" s="242" t="s">
        <v>83</v>
      </c>
      <c r="AV133" s="13" t="s">
        <v>83</v>
      </c>
      <c r="AW133" s="13" t="s">
        <v>30</v>
      </c>
      <c r="AX133" s="13" t="s">
        <v>73</v>
      </c>
      <c r="AY133" s="242" t="s">
        <v>126</v>
      </c>
    </row>
    <row r="134" s="13" customFormat="1">
      <c r="A134" s="13"/>
      <c r="B134" s="231"/>
      <c r="C134" s="232"/>
      <c r="D134" s="233" t="s">
        <v>197</v>
      </c>
      <c r="E134" s="234" t="s">
        <v>1</v>
      </c>
      <c r="F134" s="235" t="s">
        <v>418</v>
      </c>
      <c r="G134" s="232"/>
      <c r="H134" s="236">
        <v>1.44</v>
      </c>
      <c r="I134" s="237"/>
      <c r="J134" s="232"/>
      <c r="K134" s="232"/>
      <c r="L134" s="238"/>
      <c r="M134" s="239"/>
      <c r="N134" s="240"/>
      <c r="O134" s="240"/>
      <c r="P134" s="240"/>
      <c r="Q134" s="240"/>
      <c r="R134" s="240"/>
      <c r="S134" s="240"/>
      <c r="T134" s="241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2" t="s">
        <v>197</v>
      </c>
      <c r="AU134" s="242" t="s">
        <v>83</v>
      </c>
      <c r="AV134" s="13" t="s">
        <v>83</v>
      </c>
      <c r="AW134" s="13" t="s">
        <v>30</v>
      </c>
      <c r="AX134" s="13" t="s">
        <v>73</v>
      </c>
      <c r="AY134" s="242" t="s">
        <v>126</v>
      </c>
    </row>
    <row r="135" s="13" customFormat="1">
      <c r="A135" s="13"/>
      <c r="B135" s="231"/>
      <c r="C135" s="232"/>
      <c r="D135" s="233" t="s">
        <v>197</v>
      </c>
      <c r="E135" s="234" t="s">
        <v>1</v>
      </c>
      <c r="F135" s="235" t="s">
        <v>419</v>
      </c>
      <c r="G135" s="232"/>
      <c r="H135" s="236">
        <v>1.2</v>
      </c>
      <c r="I135" s="237"/>
      <c r="J135" s="232"/>
      <c r="K135" s="232"/>
      <c r="L135" s="238"/>
      <c r="M135" s="239"/>
      <c r="N135" s="240"/>
      <c r="O135" s="240"/>
      <c r="P135" s="240"/>
      <c r="Q135" s="240"/>
      <c r="R135" s="240"/>
      <c r="S135" s="240"/>
      <c r="T135" s="241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2" t="s">
        <v>197</v>
      </c>
      <c r="AU135" s="242" t="s">
        <v>83</v>
      </c>
      <c r="AV135" s="13" t="s">
        <v>83</v>
      </c>
      <c r="AW135" s="13" t="s">
        <v>30</v>
      </c>
      <c r="AX135" s="13" t="s">
        <v>73</v>
      </c>
      <c r="AY135" s="242" t="s">
        <v>126</v>
      </c>
    </row>
    <row r="136" s="13" customFormat="1">
      <c r="A136" s="13"/>
      <c r="B136" s="231"/>
      <c r="C136" s="232"/>
      <c r="D136" s="233" t="s">
        <v>197</v>
      </c>
      <c r="E136" s="234" t="s">
        <v>1</v>
      </c>
      <c r="F136" s="235" t="s">
        <v>420</v>
      </c>
      <c r="G136" s="232"/>
      <c r="H136" s="236">
        <v>1.96</v>
      </c>
      <c r="I136" s="237"/>
      <c r="J136" s="232"/>
      <c r="K136" s="232"/>
      <c r="L136" s="238"/>
      <c r="M136" s="239"/>
      <c r="N136" s="240"/>
      <c r="O136" s="240"/>
      <c r="P136" s="240"/>
      <c r="Q136" s="240"/>
      <c r="R136" s="240"/>
      <c r="S136" s="240"/>
      <c r="T136" s="241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2" t="s">
        <v>197</v>
      </c>
      <c r="AU136" s="242" t="s">
        <v>83</v>
      </c>
      <c r="AV136" s="13" t="s">
        <v>83</v>
      </c>
      <c r="AW136" s="13" t="s">
        <v>30</v>
      </c>
      <c r="AX136" s="13" t="s">
        <v>73</v>
      </c>
      <c r="AY136" s="242" t="s">
        <v>126</v>
      </c>
    </row>
    <row r="137" s="13" customFormat="1">
      <c r="A137" s="13"/>
      <c r="B137" s="231"/>
      <c r="C137" s="232"/>
      <c r="D137" s="233" t="s">
        <v>197</v>
      </c>
      <c r="E137" s="234" t="s">
        <v>1</v>
      </c>
      <c r="F137" s="235" t="s">
        <v>421</v>
      </c>
      <c r="G137" s="232"/>
      <c r="H137" s="236">
        <v>-5.2199999999999998</v>
      </c>
      <c r="I137" s="237"/>
      <c r="J137" s="232"/>
      <c r="K137" s="232"/>
      <c r="L137" s="238"/>
      <c r="M137" s="239"/>
      <c r="N137" s="240"/>
      <c r="O137" s="240"/>
      <c r="P137" s="240"/>
      <c r="Q137" s="240"/>
      <c r="R137" s="240"/>
      <c r="S137" s="240"/>
      <c r="T137" s="241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2" t="s">
        <v>197</v>
      </c>
      <c r="AU137" s="242" t="s">
        <v>83</v>
      </c>
      <c r="AV137" s="13" t="s">
        <v>83</v>
      </c>
      <c r="AW137" s="13" t="s">
        <v>30</v>
      </c>
      <c r="AX137" s="13" t="s">
        <v>73</v>
      </c>
      <c r="AY137" s="242" t="s">
        <v>126</v>
      </c>
    </row>
    <row r="138" s="14" customFormat="1">
      <c r="A138" s="14"/>
      <c r="B138" s="243"/>
      <c r="C138" s="244"/>
      <c r="D138" s="233" t="s">
        <v>197</v>
      </c>
      <c r="E138" s="245" t="s">
        <v>1</v>
      </c>
      <c r="F138" s="246" t="s">
        <v>199</v>
      </c>
      <c r="G138" s="244"/>
      <c r="H138" s="247">
        <v>5.219999999999998</v>
      </c>
      <c r="I138" s="248"/>
      <c r="J138" s="244"/>
      <c r="K138" s="244"/>
      <c r="L138" s="249"/>
      <c r="M138" s="250"/>
      <c r="N138" s="251"/>
      <c r="O138" s="251"/>
      <c r="P138" s="251"/>
      <c r="Q138" s="251"/>
      <c r="R138" s="251"/>
      <c r="S138" s="251"/>
      <c r="T138" s="252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53" t="s">
        <v>197</v>
      </c>
      <c r="AU138" s="253" t="s">
        <v>83</v>
      </c>
      <c r="AV138" s="14" t="s">
        <v>132</v>
      </c>
      <c r="AW138" s="14" t="s">
        <v>30</v>
      </c>
      <c r="AX138" s="14" t="s">
        <v>81</v>
      </c>
      <c r="AY138" s="253" t="s">
        <v>126</v>
      </c>
    </row>
    <row r="139" s="2" customFormat="1" ht="44.25" customHeight="1">
      <c r="A139" s="38"/>
      <c r="B139" s="39"/>
      <c r="C139" s="216" t="s">
        <v>83</v>
      </c>
      <c r="D139" s="216" t="s">
        <v>127</v>
      </c>
      <c r="E139" s="217" t="s">
        <v>422</v>
      </c>
      <c r="F139" s="218" t="s">
        <v>423</v>
      </c>
      <c r="G139" s="219" t="s">
        <v>219</v>
      </c>
      <c r="H139" s="220">
        <v>5.2199999999999998</v>
      </c>
      <c r="I139" s="221"/>
      <c r="J139" s="222">
        <f>ROUND(I139*H139,2)</f>
        <v>0</v>
      </c>
      <c r="K139" s="218" t="s">
        <v>131</v>
      </c>
      <c r="L139" s="44"/>
      <c r="M139" s="223" t="s">
        <v>1</v>
      </c>
      <c r="N139" s="224" t="s">
        <v>38</v>
      </c>
      <c r="O139" s="91"/>
      <c r="P139" s="225">
        <f>O139*H139</f>
        <v>0</v>
      </c>
      <c r="Q139" s="225">
        <v>0</v>
      </c>
      <c r="R139" s="225">
        <f>Q139*H139</f>
        <v>0</v>
      </c>
      <c r="S139" s="225">
        <v>0</v>
      </c>
      <c r="T139" s="226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27" t="s">
        <v>132</v>
      </c>
      <c r="AT139" s="227" t="s">
        <v>127</v>
      </c>
      <c r="AU139" s="227" t="s">
        <v>83</v>
      </c>
      <c r="AY139" s="17" t="s">
        <v>126</v>
      </c>
      <c r="BE139" s="228">
        <f>IF(N139="základní",J139,0)</f>
        <v>0</v>
      </c>
      <c r="BF139" s="228">
        <f>IF(N139="snížená",J139,0)</f>
        <v>0</v>
      </c>
      <c r="BG139" s="228">
        <f>IF(N139="zákl. přenesená",J139,0)</f>
        <v>0</v>
      </c>
      <c r="BH139" s="228">
        <f>IF(N139="sníž. přenesená",J139,0)</f>
        <v>0</v>
      </c>
      <c r="BI139" s="228">
        <f>IF(N139="nulová",J139,0)</f>
        <v>0</v>
      </c>
      <c r="BJ139" s="17" t="s">
        <v>81</v>
      </c>
      <c r="BK139" s="228">
        <f>ROUND(I139*H139,2)</f>
        <v>0</v>
      </c>
      <c r="BL139" s="17" t="s">
        <v>132</v>
      </c>
      <c r="BM139" s="227" t="s">
        <v>132</v>
      </c>
    </row>
    <row r="140" s="13" customFormat="1">
      <c r="A140" s="13"/>
      <c r="B140" s="231"/>
      <c r="C140" s="232"/>
      <c r="D140" s="233" t="s">
        <v>197</v>
      </c>
      <c r="E140" s="234" t="s">
        <v>1</v>
      </c>
      <c r="F140" s="235" t="s">
        <v>424</v>
      </c>
      <c r="G140" s="232"/>
      <c r="H140" s="236">
        <v>5.2199999999999998</v>
      </c>
      <c r="I140" s="237"/>
      <c r="J140" s="232"/>
      <c r="K140" s="232"/>
      <c r="L140" s="238"/>
      <c r="M140" s="239"/>
      <c r="N140" s="240"/>
      <c r="O140" s="240"/>
      <c r="P140" s="240"/>
      <c r="Q140" s="240"/>
      <c r="R140" s="240"/>
      <c r="S140" s="240"/>
      <c r="T140" s="241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2" t="s">
        <v>197</v>
      </c>
      <c r="AU140" s="242" t="s">
        <v>83</v>
      </c>
      <c r="AV140" s="13" t="s">
        <v>83</v>
      </c>
      <c r="AW140" s="13" t="s">
        <v>30</v>
      </c>
      <c r="AX140" s="13" t="s">
        <v>73</v>
      </c>
      <c r="AY140" s="242" t="s">
        <v>126</v>
      </c>
    </row>
    <row r="141" s="14" customFormat="1">
      <c r="A141" s="14"/>
      <c r="B141" s="243"/>
      <c r="C141" s="244"/>
      <c r="D141" s="233" t="s">
        <v>197</v>
      </c>
      <c r="E141" s="245" t="s">
        <v>1</v>
      </c>
      <c r="F141" s="246" t="s">
        <v>199</v>
      </c>
      <c r="G141" s="244"/>
      <c r="H141" s="247">
        <v>5.2199999999999998</v>
      </c>
      <c r="I141" s="248"/>
      <c r="J141" s="244"/>
      <c r="K141" s="244"/>
      <c r="L141" s="249"/>
      <c r="M141" s="250"/>
      <c r="N141" s="251"/>
      <c r="O141" s="251"/>
      <c r="P141" s="251"/>
      <c r="Q141" s="251"/>
      <c r="R141" s="251"/>
      <c r="S141" s="251"/>
      <c r="T141" s="252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53" t="s">
        <v>197</v>
      </c>
      <c r="AU141" s="253" t="s">
        <v>83</v>
      </c>
      <c r="AV141" s="14" t="s">
        <v>132</v>
      </c>
      <c r="AW141" s="14" t="s">
        <v>30</v>
      </c>
      <c r="AX141" s="14" t="s">
        <v>81</v>
      </c>
      <c r="AY141" s="253" t="s">
        <v>126</v>
      </c>
    </row>
    <row r="142" s="2" customFormat="1" ht="44.25" customHeight="1">
      <c r="A142" s="38"/>
      <c r="B142" s="39"/>
      <c r="C142" s="216" t="s">
        <v>135</v>
      </c>
      <c r="D142" s="216" t="s">
        <v>127</v>
      </c>
      <c r="E142" s="217" t="s">
        <v>425</v>
      </c>
      <c r="F142" s="218" t="s">
        <v>426</v>
      </c>
      <c r="G142" s="219" t="s">
        <v>219</v>
      </c>
      <c r="H142" s="220">
        <v>22.623999999999999</v>
      </c>
      <c r="I142" s="221"/>
      <c r="J142" s="222">
        <f>ROUND(I142*H142,2)</f>
        <v>0</v>
      </c>
      <c r="K142" s="218" t="s">
        <v>131</v>
      </c>
      <c r="L142" s="44"/>
      <c r="M142" s="223" t="s">
        <v>1</v>
      </c>
      <c r="N142" s="224" t="s">
        <v>38</v>
      </c>
      <c r="O142" s="91"/>
      <c r="P142" s="225">
        <f>O142*H142</f>
        <v>0</v>
      </c>
      <c r="Q142" s="225">
        <v>0</v>
      </c>
      <c r="R142" s="225">
        <f>Q142*H142</f>
        <v>0</v>
      </c>
      <c r="S142" s="225">
        <v>0</v>
      </c>
      <c r="T142" s="226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27" t="s">
        <v>132</v>
      </c>
      <c r="AT142" s="227" t="s">
        <v>127</v>
      </c>
      <c r="AU142" s="227" t="s">
        <v>83</v>
      </c>
      <c r="AY142" s="17" t="s">
        <v>126</v>
      </c>
      <c r="BE142" s="228">
        <f>IF(N142="základní",J142,0)</f>
        <v>0</v>
      </c>
      <c r="BF142" s="228">
        <f>IF(N142="snížená",J142,0)</f>
        <v>0</v>
      </c>
      <c r="BG142" s="228">
        <f>IF(N142="zákl. přenesená",J142,0)</f>
        <v>0</v>
      </c>
      <c r="BH142" s="228">
        <f>IF(N142="sníž. přenesená",J142,0)</f>
        <v>0</v>
      </c>
      <c r="BI142" s="228">
        <f>IF(N142="nulová",J142,0)</f>
        <v>0</v>
      </c>
      <c r="BJ142" s="17" t="s">
        <v>81</v>
      </c>
      <c r="BK142" s="228">
        <f>ROUND(I142*H142,2)</f>
        <v>0</v>
      </c>
      <c r="BL142" s="17" t="s">
        <v>132</v>
      </c>
      <c r="BM142" s="227" t="s">
        <v>138</v>
      </c>
    </row>
    <row r="143" s="13" customFormat="1">
      <c r="A143" s="13"/>
      <c r="B143" s="231"/>
      <c r="C143" s="232"/>
      <c r="D143" s="233" t="s">
        <v>197</v>
      </c>
      <c r="E143" s="234" t="s">
        <v>1</v>
      </c>
      <c r="F143" s="235" t="s">
        <v>427</v>
      </c>
      <c r="G143" s="232"/>
      <c r="H143" s="236">
        <v>5.3200000000000003</v>
      </c>
      <c r="I143" s="237"/>
      <c r="J143" s="232"/>
      <c r="K143" s="232"/>
      <c r="L143" s="238"/>
      <c r="M143" s="239"/>
      <c r="N143" s="240"/>
      <c r="O143" s="240"/>
      <c r="P143" s="240"/>
      <c r="Q143" s="240"/>
      <c r="R143" s="240"/>
      <c r="S143" s="240"/>
      <c r="T143" s="241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2" t="s">
        <v>197</v>
      </c>
      <c r="AU143" s="242" t="s">
        <v>83</v>
      </c>
      <c r="AV143" s="13" t="s">
        <v>83</v>
      </c>
      <c r="AW143" s="13" t="s">
        <v>30</v>
      </c>
      <c r="AX143" s="13" t="s">
        <v>73</v>
      </c>
      <c r="AY143" s="242" t="s">
        <v>126</v>
      </c>
    </row>
    <row r="144" s="13" customFormat="1">
      <c r="A144" s="13"/>
      <c r="B144" s="231"/>
      <c r="C144" s="232"/>
      <c r="D144" s="233" t="s">
        <v>197</v>
      </c>
      <c r="E144" s="234" t="s">
        <v>1</v>
      </c>
      <c r="F144" s="235" t="s">
        <v>428</v>
      </c>
      <c r="G144" s="232"/>
      <c r="H144" s="236">
        <v>17.303999999999998</v>
      </c>
      <c r="I144" s="237"/>
      <c r="J144" s="232"/>
      <c r="K144" s="232"/>
      <c r="L144" s="238"/>
      <c r="M144" s="239"/>
      <c r="N144" s="240"/>
      <c r="O144" s="240"/>
      <c r="P144" s="240"/>
      <c r="Q144" s="240"/>
      <c r="R144" s="240"/>
      <c r="S144" s="240"/>
      <c r="T144" s="241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2" t="s">
        <v>197</v>
      </c>
      <c r="AU144" s="242" t="s">
        <v>83</v>
      </c>
      <c r="AV144" s="13" t="s">
        <v>83</v>
      </c>
      <c r="AW144" s="13" t="s">
        <v>30</v>
      </c>
      <c r="AX144" s="13" t="s">
        <v>73</v>
      </c>
      <c r="AY144" s="242" t="s">
        <v>126</v>
      </c>
    </row>
    <row r="145" s="14" customFormat="1">
      <c r="A145" s="14"/>
      <c r="B145" s="243"/>
      <c r="C145" s="244"/>
      <c r="D145" s="233" t="s">
        <v>197</v>
      </c>
      <c r="E145" s="245" t="s">
        <v>1</v>
      </c>
      <c r="F145" s="246" t="s">
        <v>199</v>
      </c>
      <c r="G145" s="244"/>
      <c r="H145" s="247">
        <v>22.623999999999999</v>
      </c>
      <c r="I145" s="248"/>
      <c r="J145" s="244"/>
      <c r="K145" s="244"/>
      <c r="L145" s="249"/>
      <c r="M145" s="250"/>
      <c r="N145" s="251"/>
      <c r="O145" s="251"/>
      <c r="P145" s="251"/>
      <c r="Q145" s="251"/>
      <c r="R145" s="251"/>
      <c r="S145" s="251"/>
      <c r="T145" s="252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53" t="s">
        <v>197</v>
      </c>
      <c r="AU145" s="253" t="s">
        <v>83</v>
      </c>
      <c r="AV145" s="14" t="s">
        <v>132</v>
      </c>
      <c r="AW145" s="14" t="s">
        <v>30</v>
      </c>
      <c r="AX145" s="14" t="s">
        <v>81</v>
      </c>
      <c r="AY145" s="253" t="s">
        <v>126</v>
      </c>
    </row>
    <row r="146" s="2" customFormat="1" ht="49.05" customHeight="1">
      <c r="A146" s="38"/>
      <c r="B146" s="39"/>
      <c r="C146" s="216" t="s">
        <v>132</v>
      </c>
      <c r="D146" s="216" t="s">
        <v>127</v>
      </c>
      <c r="E146" s="217" t="s">
        <v>429</v>
      </c>
      <c r="F146" s="218" t="s">
        <v>430</v>
      </c>
      <c r="G146" s="219" t="s">
        <v>219</v>
      </c>
      <c r="H146" s="220">
        <v>10.08</v>
      </c>
      <c r="I146" s="221"/>
      <c r="J146" s="222">
        <f>ROUND(I146*H146,2)</f>
        <v>0</v>
      </c>
      <c r="K146" s="218" t="s">
        <v>131</v>
      </c>
      <c r="L146" s="44"/>
      <c r="M146" s="223" t="s">
        <v>1</v>
      </c>
      <c r="N146" s="224" t="s">
        <v>38</v>
      </c>
      <c r="O146" s="91"/>
      <c r="P146" s="225">
        <f>O146*H146</f>
        <v>0</v>
      </c>
      <c r="Q146" s="225">
        <v>0</v>
      </c>
      <c r="R146" s="225">
        <f>Q146*H146</f>
        <v>0</v>
      </c>
      <c r="S146" s="225">
        <v>0</v>
      </c>
      <c r="T146" s="226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27" t="s">
        <v>132</v>
      </c>
      <c r="AT146" s="227" t="s">
        <v>127</v>
      </c>
      <c r="AU146" s="227" t="s">
        <v>83</v>
      </c>
      <c r="AY146" s="17" t="s">
        <v>126</v>
      </c>
      <c r="BE146" s="228">
        <f>IF(N146="základní",J146,0)</f>
        <v>0</v>
      </c>
      <c r="BF146" s="228">
        <f>IF(N146="snížená",J146,0)</f>
        <v>0</v>
      </c>
      <c r="BG146" s="228">
        <f>IF(N146="zákl. přenesená",J146,0)</f>
        <v>0</v>
      </c>
      <c r="BH146" s="228">
        <f>IF(N146="sníž. přenesená",J146,0)</f>
        <v>0</v>
      </c>
      <c r="BI146" s="228">
        <f>IF(N146="nulová",J146,0)</f>
        <v>0</v>
      </c>
      <c r="BJ146" s="17" t="s">
        <v>81</v>
      </c>
      <c r="BK146" s="228">
        <f>ROUND(I146*H146,2)</f>
        <v>0</v>
      </c>
      <c r="BL146" s="17" t="s">
        <v>132</v>
      </c>
      <c r="BM146" s="227" t="s">
        <v>141</v>
      </c>
    </row>
    <row r="147" s="13" customFormat="1">
      <c r="A147" s="13"/>
      <c r="B147" s="231"/>
      <c r="C147" s="232"/>
      <c r="D147" s="233" t="s">
        <v>197</v>
      </c>
      <c r="E147" s="234" t="s">
        <v>1</v>
      </c>
      <c r="F147" s="235" t="s">
        <v>431</v>
      </c>
      <c r="G147" s="232"/>
      <c r="H147" s="236">
        <v>10.08</v>
      </c>
      <c r="I147" s="237"/>
      <c r="J147" s="232"/>
      <c r="K147" s="232"/>
      <c r="L147" s="238"/>
      <c r="M147" s="239"/>
      <c r="N147" s="240"/>
      <c r="O147" s="240"/>
      <c r="P147" s="240"/>
      <c r="Q147" s="240"/>
      <c r="R147" s="240"/>
      <c r="S147" s="240"/>
      <c r="T147" s="241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2" t="s">
        <v>197</v>
      </c>
      <c r="AU147" s="242" t="s">
        <v>83</v>
      </c>
      <c r="AV147" s="13" t="s">
        <v>83</v>
      </c>
      <c r="AW147" s="13" t="s">
        <v>30</v>
      </c>
      <c r="AX147" s="13" t="s">
        <v>73</v>
      </c>
      <c r="AY147" s="242" t="s">
        <v>126</v>
      </c>
    </row>
    <row r="148" s="14" customFormat="1">
      <c r="A148" s="14"/>
      <c r="B148" s="243"/>
      <c r="C148" s="244"/>
      <c r="D148" s="233" t="s">
        <v>197</v>
      </c>
      <c r="E148" s="245" t="s">
        <v>1</v>
      </c>
      <c r="F148" s="246" t="s">
        <v>199</v>
      </c>
      <c r="G148" s="244"/>
      <c r="H148" s="247">
        <v>10.08</v>
      </c>
      <c r="I148" s="248"/>
      <c r="J148" s="244"/>
      <c r="K148" s="244"/>
      <c r="L148" s="249"/>
      <c r="M148" s="250"/>
      <c r="N148" s="251"/>
      <c r="O148" s="251"/>
      <c r="P148" s="251"/>
      <c r="Q148" s="251"/>
      <c r="R148" s="251"/>
      <c r="S148" s="251"/>
      <c r="T148" s="252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53" t="s">
        <v>197</v>
      </c>
      <c r="AU148" s="253" t="s">
        <v>83</v>
      </c>
      <c r="AV148" s="14" t="s">
        <v>132</v>
      </c>
      <c r="AW148" s="14" t="s">
        <v>30</v>
      </c>
      <c r="AX148" s="14" t="s">
        <v>81</v>
      </c>
      <c r="AY148" s="253" t="s">
        <v>126</v>
      </c>
    </row>
    <row r="149" s="2" customFormat="1" ht="44.25" customHeight="1">
      <c r="A149" s="38"/>
      <c r="B149" s="39"/>
      <c r="C149" s="216" t="s">
        <v>125</v>
      </c>
      <c r="D149" s="216" t="s">
        <v>127</v>
      </c>
      <c r="E149" s="217" t="s">
        <v>432</v>
      </c>
      <c r="F149" s="218" t="s">
        <v>433</v>
      </c>
      <c r="G149" s="219" t="s">
        <v>219</v>
      </c>
      <c r="H149" s="220">
        <v>5.3200000000000003</v>
      </c>
      <c r="I149" s="221"/>
      <c r="J149" s="222">
        <f>ROUND(I149*H149,2)</f>
        <v>0</v>
      </c>
      <c r="K149" s="218" t="s">
        <v>131</v>
      </c>
      <c r="L149" s="44"/>
      <c r="M149" s="223" t="s">
        <v>1</v>
      </c>
      <c r="N149" s="224" t="s">
        <v>38</v>
      </c>
      <c r="O149" s="91"/>
      <c r="P149" s="225">
        <f>O149*H149</f>
        <v>0</v>
      </c>
      <c r="Q149" s="225">
        <v>0</v>
      </c>
      <c r="R149" s="225">
        <f>Q149*H149</f>
        <v>0</v>
      </c>
      <c r="S149" s="225">
        <v>0</v>
      </c>
      <c r="T149" s="226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27" t="s">
        <v>132</v>
      </c>
      <c r="AT149" s="227" t="s">
        <v>127</v>
      </c>
      <c r="AU149" s="227" t="s">
        <v>83</v>
      </c>
      <c r="AY149" s="17" t="s">
        <v>126</v>
      </c>
      <c r="BE149" s="228">
        <f>IF(N149="základní",J149,0)</f>
        <v>0</v>
      </c>
      <c r="BF149" s="228">
        <f>IF(N149="snížená",J149,0)</f>
        <v>0</v>
      </c>
      <c r="BG149" s="228">
        <f>IF(N149="zákl. přenesená",J149,0)</f>
        <v>0</v>
      </c>
      <c r="BH149" s="228">
        <f>IF(N149="sníž. přenesená",J149,0)</f>
        <v>0</v>
      </c>
      <c r="BI149" s="228">
        <f>IF(N149="nulová",J149,0)</f>
        <v>0</v>
      </c>
      <c r="BJ149" s="17" t="s">
        <v>81</v>
      </c>
      <c r="BK149" s="228">
        <f>ROUND(I149*H149,2)</f>
        <v>0</v>
      </c>
      <c r="BL149" s="17" t="s">
        <v>132</v>
      </c>
      <c r="BM149" s="227" t="s">
        <v>144</v>
      </c>
    </row>
    <row r="150" s="13" customFormat="1">
      <c r="A150" s="13"/>
      <c r="B150" s="231"/>
      <c r="C150" s="232"/>
      <c r="D150" s="233" t="s">
        <v>197</v>
      </c>
      <c r="E150" s="234" t="s">
        <v>1</v>
      </c>
      <c r="F150" s="235" t="s">
        <v>427</v>
      </c>
      <c r="G150" s="232"/>
      <c r="H150" s="236">
        <v>5.3200000000000003</v>
      </c>
      <c r="I150" s="237"/>
      <c r="J150" s="232"/>
      <c r="K150" s="232"/>
      <c r="L150" s="238"/>
      <c r="M150" s="239"/>
      <c r="N150" s="240"/>
      <c r="O150" s="240"/>
      <c r="P150" s="240"/>
      <c r="Q150" s="240"/>
      <c r="R150" s="240"/>
      <c r="S150" s="240"/>
      <c r="T150" s="241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2" t="s">
        <v>197</v>
      </c>
      <c r="AU150" s="242" t="s">
        <v>83</v>
      </c>
      <c r="AV150" s="13" t="s">
        <v>83</v>
      </c>
      <c r="AW150" s="13" t="s">
        <v>30</v>
      </c>
      <c r="AX150" s="13" t="s">
        <v>73</v>
      </c>
      <c r="AY150" s="242" t="s">
        <v>126</v>
      </c>
    </row>
    <row r="151" s="14" customFormat="1">
      <c r="A151" s="14"/>
      <c r="B151" s="243"/>
      <c r="C151" s="244"/>
      <c r="D151" s="233" t="s">
        <v>197</v>
      </c>
      <c r="E151" s="245" t="s">
        <v>1</v>
      </c>
      <c r="F151" s="246" t="s">
        <v>199</v>
      </c>
      <c r="G151" s="244"/>
      <c r="H151" s="247">
        <v>5.3200000000000003</v>
      </c>
      <c r="I151" s="248"/>
      <c r="J151" s="244"/>
      <c r="K151" s="244"/>
      <c r="L151" s="249"/>
      <c r="M151" s="250"/>
      <c r="N151" s="251"/>
      <c r="O151" s="251"/>
      <c r="P151" s="251"/>
      <c r="Q151" s="251"/>
      <c r="R151" s="251"/>
      <c r="S151" s="251"/>
      <c r="T151" s="252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53" t="s">
        <v>197</v>
      </c>
      <c r="AU151" s="253" t="s">
        <v>83</v>
      </c>
      <c r="AV151" s="14" t="s">
        <v>132</v>
      </c>
      <c r="AW151" s="14" t="s">
        <v>30</v>
      </c>
      <c r="AX151" s="14" t="s">
        <v>81</v>
      </c>
      <c r="AY151" s="253" t="s">
        <v>126</v>
      </c>
    </row>
    <row r="152" s="2" customFormat="1" ht="44.25" customHeight="1">
      <c r="A152" s="38"/>
      <c r="B152" s="39"/>
      <c r="C152" s="216" t="s">
        <v>138</v>
      </c>
      <c r="D152" s="216" t="s">
        <v>127</v>
      </c>
      <c r="E152" s="217" t="s">
        <v>434</v>
      </c>
      <c r="F152" s="218" t="s">
        <v>435</v>
      </c>
      <c r="G152" s="219" t="s">
        <v>219</v>
      </c>
      <c r="H152" s="220">
        <v>6.7199999999999998</v>
      </c>
      <c r="I152" s="221"/>
      <c r="J152" s="222">
        <f>ROUND(I152*H152,2)</f>
        <v>0</v>
      </c>
      <c r="K152" s="218" t="s">
        <v>131</v>
      </c>
      <c r="L152" s="44"/>
      <c r="M152" s="223" t="s">
        <v>1</v>
      </c>
      <c r="N152" s="224" t="s">
        <v>38</v>
      </c>
      <c r="O152" s="91"/>
      <c r="P152" s="225">
        <f>O152*H152</f>
        <v>0</v>
      </c>
      <c r="Q152" s="225">
        <v>0</v>
      </c>
      <c r="R152" s="225">
        <f>Q152*H152</f>
        <v>0</v>
      </c>
      <c r="S152" s="225">
        <v>0</v>
      </c>
      <c r="T152" s="226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27" t="s">
        <v>132</v>
      </c>
      <c r="AT152" s="227" t="s">
        <v>127</v>
      </c>
      <c r="AU152" s="227" t="s">
        <v>83</v>
      </c>
      <c r="AY152" s="17" t="s">
        <v>126</v>
      </c>
      <c r="BE152" s="228">
        <f>IF(N152="základní",J152,0)</f>
        <v>0</v>
      </c>
      <c r="BF152" s="228">
        <f>IF(N152="snížená",J152,0)</f>
        <v>0</v>
      </c>
      <c r="BG152" s="228">
        <f>IF(N152="zákl. přenesená",J152,0)</f>
        <v>0</v>
      </c>
      <c r="BH152" s="228">
        <f>IF(N152="sníž. přenesená",J152,0)</f>
        <v>0</v>
      </c>
      <c r="BI152" s="228">
        <f>IF(N152="nulová",J152,0)</f>
        <v>0</v>
      </c>
      <c r="BJ152" s="17" t="s">
        <v>81</v>
      </c>
      <c r="BK152" s="228">
        <f>ROUND(I152*H152,2)</f>
        <v>0</v>
      </c>
      <c r="BL152" s="17" t="s">
        <v>132</v>
      </c>
      <c r="BM152" s="227" t="s">
        <v>147</v>
      </c>
    </row>
    <row r="153" s="13" customFormat="1">
      <c r="A153" s="13"/>
      <c r="B153" s="231"/>
      <c r="C153" s="232"/>
      <c r="D153" s="233" t="s">
        <v>197</v>
      </c>
      <c r="E153" s="234" t="s">
        <v>1</v>
      </c>
      <c r="F153" s="235" t="s">
        <v>436</v>
      </c>
      <c r="G153" s="232"/>
      <c r="H153" s="236">
        <v>6.7199999999999998</v>
      </c>
      <c r="I153" s="237"/>
      <c r="J153" s="232"/>
      <c r="K153" s="232"/>
      <c r="L153" s="238"/>
      <c r="M153" s="239"/>
      <c r="N153" s="240"/>
      <c r="O153" s="240"/>
      <c r="P153" s="240"/>
      <c r="Q153" s="240"/>
      <c r="R153" s="240"/>
      <c r="S153" s="240"/>
      <c r="T153" s="241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2" t="s">
        <v>197</v>
      </c>
      <c r="AU153" s="242" t="s">
        <v>83</v>
      </c>
      <c r="AV153" s="13" t="s">
        <v>83</v>
      </c>
      <c r="AW153" s="13" t="s">
        <v>30</v>
      </c>
      <c r="AX153" s="13" t="s">
        <v>73</v>
      </c>
      <c r="AY153" s="242" t="s">
        <v>126</v>
      </c>
    </row>
    <row r="154" s="14" customFormat="1">
      <c r="A154" s="14"/>
      <c r="B154" s="243"/>
      <c r="C154" s="244"/>
      <c r="D154" s="233" t="s">
        <v>197</v>
      </c>
      <c r="E154" s="245" t="s">
        <v>1</v>
      </c>
      <c r="F154" s="246" t="s">
        <v>199</v>
      </c>
      <c r="G154" s="244"/>
      <c r="H154" s="247">
        <v>6.7199999999999998</v>
      </c>
      <c r="I154" s="248"/>
      <c r="J154" s="244"/>
      <c r="K154" s="244"/>
      <c r="L154" s="249"/>
      <c r="M154" s="250"/>
      <c r="N154" s="251"/>
      <c r="O154" s="251"/>
      <c r="P154" s="251"/>
      <c r="Q154" s="251"/>
      <c r="R154" s="251"/>
      <c r="S154" s="251"/>
      <c r="T154" s="252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53" t="s">
        <v>197</v>
      </c>
      <c r="AU154" s="253" t="s">
        <v>83</v>
      </c>
      <c r="AV154" s="14" t="s">
        <v>132</v>
      </c>
      <c r="AW154" s="14" t="s">
        <v>30</v>
      </c>
      <c r="AX154" s="14" t="s">
        <v>81</v>
      </c>
      <c r="AY154" s="253" t="s">
        <v>126</v>
      </c>
    </row>
    <row r="155" s="2" customFormat="1" ht="62.7" customHeight="1">
      <c r="A155" s="38"/>
      <c r="B155" s="39"/>
      <c r="C155" s="216" t="s">
        <v>148</v>
      </c>
      <c r="D155" s="216" t="s">
        <v>127</v>
      </c>
      <c r="E155" s="217" t="s">
        <v>373</v>
      </c>
      <c r="F155" s="218" t="s">
        <v>374</v>
      </c>
      <c r="G155" s="219" t="s">
        <v>219</v>
      </c>
      <c r="H155" s="220">
        <v>37.880000000000003</v>
      </c>
      <c r="I155" s="221"/>
      <c r="J155" s="222">
        <f>ROUND(I155*H155,2)</f>
        <v>0</v>
      </c>
      <c r="K155" s="218" t="s">
        <v>131</v>
      </c>
      <c r="L155" s="44"/>
      <c r="M155" s="223" t="s">
        <v>1</v>
      </c>
      <c r="N155" s="224" t="s">
        <v>38</v>
      </c>
      <c r="O155" s="91"/>
      <c r="P155" s="225">
        <f>O155*H155</f>
        <v>0</v>
      </c>
      <c r="Q155" s="225">
        <v>0</v>
      </c>
      <c r="R155" s="225">
        <f>Q155*H155</f>
        <v>0</v>
      </c>
      <c r="S155" s="225">
        <v>0</v>
      </c>
      <c r="T155" s="226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27" t="s">
        <v>132</v>
      </c>
      <c r="AT155" s="227" t="s">
        <v>127</v>
      </c>
      <c r="AU155" s="227" t="s">
        <v>83</v>
      </c>
      <c r="AY155" s="17" t="s">
        <v>126</v>
      </c>
      <c r="BE155" s="228">
        <f>IF(N155="základní",J155,0)</f>
        <v>0</v>
      </c>
      <c r="BF155" s="228">
        <f>IF(N155="snížená",J155,0)</f>
        <v>0</v>
      </c>
      <c r="BG155" s="228">
        <f>IF(N155="zákl. přenesená",J155,0)</f>
        <v>0</v>
      </c>
      <c r="BH155" s="228">
        <f>IF(N155="sníž. přenesená",J155,0)</f>
        <v>0</v>
      </c>
      <c r="BI155" s="228">
        <f>IF(N155="nulová",J155,0)</f>
        <v>0</v>
      </c>
      <c r="BJ155" s="17" t="s">
        <v>81</v>
      </c>
      <c r="BK155" s="228">
        <f>ROUND(I155*H155,2)</f>
        <v>0</v>
      </c>
      <c r="BL155" s="17" t="s">
        <v>132</v>
      </c>
      <c r="BM155" s="227" t="s">
        <v>151</v>
      </c>
    </row>
    <row r="156" s="13" customFormat="1">
      <c r="A156" s="13"/>
      <c r="B156" s="231"/>
      <c r="C156" s="232"/>
      <c r="D156" s="233" t="s">
        <v>197</v>
      </c>
      <c r="E156" s="234" t="s">
        <v>1</v>
      </c>
      <c r="F156" s="235" t="s">
        <v>437</v>
      </c>
      <c r="G156" s="232"/>
      <c r="H156" s="236">
        <v>10.44</v>
      </c>
      <c r="I156" s="237"/>
      <c r="J156" s="232"/>
      <c r="K156" s="232"/>
      <c r="L156" s="238"/>
      <c r="M156" s="239"/>
      <c r="N156" s="240"/>
      <c r="O156" s="240"/>
      <c r="P156" s="240"/>
      <c r="Q156" s="240"/>
      <c r="R156" s="240"/>
      <c r="S156" s="240"/>
      <c r="T156" s="241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2" t="s">
        <v>197</v>
      </c>
      <c r="AU156" s="242" t="s">
        <v>83</v>
      </c>
      <c r="AV156" s="13" t="s">
        <v>83</v>
      </c>
      <c r="AW156" s="13" t="s">
        <v>30</v>
      </c>
      <c r="AX156" s="13" t="s">
        <v>73</v>
      </c>
      <c r="AY156" s="242" t="s">
        <v>126</v>
      </c>
    </row>
    <row r="157" s="13" customFormat="1">
      <c r="A157" s="13"/>
      <c r="B157" s="231"/>
      <c r="C157" s="232"/>
      <c r="D157" s="233" t="s">
        <v>197</v>
      </c>
      <c r="E157" s="234" t="s">
        <v>1</v>
      </c>
      <c r="F157" s="235" t="s">
        <v>438</v>
      </c>
      <c r="G157" s="232"/>
      <c r="H157" s="236">
        <v>10.640000000000001</v>
      </c>
      <c r="I157" s="237"/>
      <c r="J157" s="232"/>
      <c r="K157" s="232"/>
      <c r="L157" s="238"/>
      <c r="M157" s="239"/>
      <c r="N157" s="240"/>
      <c r="O157" s="240"/>
      <c r="P157" s="240"/>
      <c r="Q157" s="240"/>
      <c r="R157" s="240"/>
      <c r="S157" s="240"/>
      <c r="T157" s="241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2" t="s">
        <v>197</v>
      </c>
      <c r="AU157" s="242" t="s">
        <v>83</v>
      </c>
      <c r="AV157" s="13" t="s">
        <v>83</v>
      </c>
      <c r="AW157" s="13" t="s">
        <v>30</v>
      </c>
      <c r="AX157" s="13" t="s">
        <v>73</v>
      </c>
      <c r="AY157" s="242" t="s">
        <v>126</v>
      </c>
    </row>
    <row r="158" s="13" customFormat="1">
      <c r="A158" s="13"/>
      <c r="B158" s="231"/>
      <c r="C158" s="232"/>
      <c r="D158" s="233" t="s">
        <v>197</v>
      </c>
      <c r="E158" s="234" t="s">
        <v>1</v>
      </c>
      <c r="F158" s="235" t="s">
        <v>439</v>
      </c>
      <c r="G158" s="232"/>
      <c r="H158" s="236">
        <v>16.800000000000001</v>
      </c>
      <c r="I158" s="237"/>
      <c r="J158" s="232"/>
      <c r="K158" s="232"/>
      <c r="L158" s="238"/>
      <c r="M158" s="239"/>
      <c r="N158" s="240"/>
      <c r="O158" s="240"/>
      <c r="P158" s="240"/>
      <c r="Q158" s="240"/>
      <c r="R158" s="240"/>
      <c r="S158" s="240"/>
      <c r="T158" s="241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2" t="s">
        <v>197</v>
      </c>
      <c r="AU158" s="242" t="s">
        <v>83</v>
      </c>
      <c r="AV158" s="13" t="s">
        <v>83</v>
      </c>
      <c r="AW158" s="13" t="s">
        <v>30</v>
      </c>
      <c r="AX158" s="13" t="s">
        <v>73</v>
      </c>
      <c r="AY158" s="242" t="s">
        <v>126</v>
      </c>
    </row>
    <row r="159" s="14" customFormat="1">
      <c r="A159" s="14"/>
      <c r="B159" s="243"/>
      <c r="C159" s="244"/>
      <c r="D159" s="233" t="s">
        <v>197</v>
      </c>
      <c r="E159" s="245" t="s">
        <v>1</v>
      </c>
      <c r="F159" s="246" t="s">
        <v>199</v>
      </c>
      <c r="G159" s="244"/>
      <c r="H159" s="247">
        <v>37.879999999999995</v>
      </c>
      <c r="I159" s="248"/>
      <c r="J159" s="244"/>
      <c r="K159" s="244"/>
      <c r="L159" s="249"/>
      <c r="M159" s="250"/>
      <c r="N159" s="251"/>
      <c r="O159" s="251"/>
      <c r="P159" s="251"/>
      <c r="Q159" s="251"/>
      <c r="R159" s="251"/>
      <c r="S159" s="251"/>
      <c r="T159" s="252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53" t="s">
        <v>197</v>
      </c>
      <c r="AU159" s="253" t="s">
        <v>83</v>
      </c>
      <c r="AV159" s="14" t="s">
        <v>132</v>
      </c>
      <c r="AW159" s="14" t="s">
        <v>30</v>
      </c>
      <c r="AX159" s="14" t="s">
        <v>81</v>
      </c>
      <c r="AY159" s="253" t="s">
        <v>126</v>
      </c>
    </row>
    <row r="160" s="2" customFormat="1" ht="66.75" customHeight="1">
      <c r="A160" s="38"/>
      <c r="B160" s="39"/>
      <c r="C160" s="216" t="s">
        <v>141</v>
      </c>
      <c r="D160" s="216" t="s">
        <v>127</v>
      </c>
      <c r="E160" s="217" t="s">
        <v>375</v>
      </c>
      <c r="F160" s="218" t="s">
        <v>440</v>
      </c>
      <c r="G160" s="219" t="s">
        <v>219</v>
      </c>
      <c r="H160" s="220">
        <v>568.5</v>
      </c>
      <c r="I160" s="221"/>
      <c r="J160" s="222">
        <f>ROUND(I160*H160,2)</f>
        <v>0</v>
      </c>
      <c r="K160" s="218" t="s">
        <v>131</v>
      </c>
      <c r="L160" s="44"/>
      <c r="M160" s="223" t="s">
        <v>1</v>
      </c>
      <c r="N160" s="224" t="s">
        <v>38</v>
      </c>
      <c r="O160" s="91"/>
      <c r="P160" s="225">
        <f>O160*H160</f>
        <v>0</v>
      </c>
      <c r="Q160" s="225">
        <v>0</v>
      </c>
      <c r="R160" s="225">
        <f>Q160*H160</f>
        <v>0</v>
      </c>
      <c r="S160" s="225">
        <v>0</v>
      </c>
      <c r="T160" s="226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27" t="s">
        <v>132</v>
      </c>
      <c r="AT160" s="227" t="s">
        <v>127</v>
      </c>
      <c r="AU160" s="227" t="s">
        <v>83</v>
      </c>
      <c r="AY160" s="17" t="s">
        <v>126</v>
      </c>
      <c r="BE160" s="228">
        <f>IF(N160="základní",J160,0)</f>
        <v>0</v>
      </c>
      <c r="BF160" s="228">
        <f>IF(N160="snížená",J160,0)</f>
        <v>0</v>
      </c>
      <c r="BG160" s="228">
        <f>IF(N160="zákl. přenesená",J160,0)</f>
        <v>0</v>
      </c>
      <c r="BH160" s="228">
        <f>IF(N160="sníž. přenesená",J160,0)</f>
        <v>0</v>
      </c>
      <c r="BI160" s="228">
        <f>IF(N160="nulová",J160,0)</f>
        <v>0</v>
      </c>
      <c r="BJ160" s="17" t="s">
        <v>81</v>
      </c>
      <c r="BK160" s="228">
        <f>ROUND(I160*H160,2)</f>
        <v>0</v>
      </c>
      <c r="BL160" s="17" t="s">
        <v>132</v>
      </c>
      <c r="BM160" s="227" t="s">
        <v>154</v>
      </c>
    </row>
    <row r="161" s="2" customFormat="1" ht="37.8" customHeight="1">
      <c r="A161" s="38"/>
      <c r="B161" s="39"/>
      <c r="C161" s="216" t="s">
        <v>155</v>
      </c>
      <c r="D161" s="216" t="s">
        <v>127</v>
      </c>
      <c r="E161" s="217" t="s">
        <v>441</v>
      </c>
      <c r="F161" s="218" t="s">
        <v>229</v>
      </c>
      <c r="G161" s="219" t="s">
        <v>219</v>
      </c>
      <c r="H161" s="220">
        <v>37.899999999999999</v>
      </c>
      <c r="I161" s="221"/>
      <c r="J161" s="222">
        <f>ROUND(I161*H161,2)</f>
        <v>0</v>
      </c>
      <c r="K161" s="218" t="s">
        <v>131</v>
      </c>
      <c r="L161" s="44"/>
      <c r="M161" s="223" t="s">
        <v>1</v>
      </c>
      <c r="N161" s="224" t="s">
        <v>38</v>
      </c>
      <c r="O161" s="91"/>
      <c r="P161" s="225">
        <f>O161*H161</f>
        <v>0</v>
      </c>
      <c r="Q161" s="225">
        <v>0</v>
      </c>
      <c r="R161" s="225">
        <f>Q161*H161</f>
        <v>0</v>
      </c>
      <c r="S161" s="225">
        <v>0</v>
      </c>
      <c r="T161" s="226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27" t="s">
        <v>132</v>
      </c>
      <c r="AT161" s="227" t="s">
        <v>127</v>
      </c>
      <c r="AU161" s="227" t="s">
        <v>83</v>
      </c>
      <c r="AY161" s="17" t="s">
        <v>126</v>
      </c>
      <c r="BE161" s="228">
        <f>IF(N161="základní",J161,0)</f>
        <v>0</v>
      </c>
      <c r="BF161" s="228">
        <f>IF(N161="snížená",J161,0)</f>
        <v>0</v>
      </c>
      <c r="BG161" s="228">
        <f>IF(N161="zákl. přenesená",J161,0)</f>
        <v>0</v>
      </c>
      <c r="BH161" s="228">
        <f>IF(N161="sníž. přenesená",J161,0)</f>
        <v>0</v>
      </c>
      <c r="BI161" s="228">
        <f>IF(N161="nulová",J161,0)</f>
        <v>0</v>
      </c>
      <c r="BJ161" s="17" t="s">
        <v>81</v>
      </c>
      <c r="BK161" s="228">
        <f>ROUND(I161*H161,2)</f>
        <v>0</v>
      </c>
      <c r="BL161" s="17" t="s">
        <v>132</v>
      </c>
      <c r="BM161" s="227" t="s">
        <v>158</v>
      </c>
    </row>
    <row r="162" s="13" customFormat="1">
      <c r="A162" s="13"/>
      <c r="B162" s="231"/>
      <c r="C162" s="232"/>
      <c r="D162" s="233" t="s">
        <v>197</v>
      </c>
      <c r="E162" s="234" t="s">
        <v>1</v>
      </c>
      <c r="F162" s="235" t="s">
        <v>442</v>
      </c>
      <c r="G162" s="232"/>
      <c r="H162" s="236">
        <v>37.899999999999999</v>
      </c>
      <c r="I162" s="237"/>
      <c r="J162" s="232"/>
      <c r="K162" s="232"/>
      <c r="L162" s="238"/>
      <c r="M162" s="239"/>
      <c r="N162" s="240"/>
      <c r="O162" s="240"/>
      <c r="P162" s="240"/>
      <c r="Q162" s="240"/>
      <c r="R162" s="240"/>
      <c r="S162" s="240"/>
      <c r="T162" s="241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2" t="s">
        <v>197</v>
      </c>
      <c r="AU162" s="242" t="s">
        <v>83</v>
      </c>
      <c r="AV162" s="13" t="s">
        <v>83</v>
      </c>
      <c r="AW162" s="13" t="s">
        <v>30</v>
      </c>
      <c r="AX162" s="13" t="s">
        <v>73</v>
      </c>
      <c r="AY162" s="242" t="s">
        <v>126</v>
      </c>
    </row>
    <row r="163" s="14" customFormat="1">
      <c r="A163" s="14"/>
      <c r="B163" s="243"/>
      <c r="C163" s="244"/>
      <c r="D163" s="233" t="s">
        <v>197</v>
      </c>
      <c r="E163" s="245" t="s">
        <v>1</v>
      </c>
      <c r="F163" s="246" t="s">
        <v>199</v>
      </c>
      <c r="G163" s="244"/>
      <c r="H163" s="247">
        <v>37.899999999999999</v>
      </c>
      <c r="I163" s="248"/>
      <c r="J163" s="244"/>
      <c r="K163" s="244"/>
      <c r="L163" s="249"/>
      <c r="M163" s="250"/>
      <c r="N163" s="251"/>
      <c r="O163" s="251"/>
      <c r="P163" s="251"/>
      <c r="Q163" s="251"/>
      <c r="R163" s="251"/>
      <c r="S163" s="251"/>
      <c r="T163" s="252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53" t="s">
        <v>197</v>
      </c>
      <c r="AU163" s="253" t="s">
        <v>83</v>
      </c>
      <c r="AV163" s="14" t="s">
        <v>132</v>
      </c>
      <c r="AW163" s="14" t="s">
        <v>30</v>
      </c>
      <c r="AX163" s="14" t="s">
        <v>81</v>
      </c>
      <c r="AY163" s="253" t="s">
        <v>126</v>
      </c>
    </row>
    <row r="164" s="2" customFormat="1" ht="44.25" customHeight="1">
      <c r="A164" s="38"/>
      <c r="B164" s="39"/>
      <c r="C164" s="216" t="s">
        <v>144</v>
      </c>
      <c r="D164" s="216" t="s">
        <v>127</v>
      </c>
      <c r="E164" s="217" t="s">
        <v>230</v>
      </c>
      <c r="F164" s="218" t="s">
        <v>231</v>
      </c>
      <c r="G164" s="219" t="s">
        <v>232</v>
      </c>
      <c r="H164" s="220">
        <v>56.850000000000001</v>
      </c>
      <c r="I164" s="221"/>
      <c r="J164" s="222">
        <f>ROUND(I164*H164,2)</f>
        <v>0</v>
      </c>
      <c r="K164" s="218" t="s">
        <v>131</v>
      </c>
      <c r="L164" s="44"/>
      <c r="M164" s="223" t="s">
        <v>1</v>
      </c>
      <c r="N164" s="224" t="s">
        <v>38</v>
      </c>
      <c r="O164" s="91"/>
      <c r="P164" s="225">
        <f>O164*H164</f>
        <v>0</v>
      </c>
      <c r="Q164" s="225">
        <v>0</v>
      </c>
      <c r="R164" s="225">
        <f>Q164*H164</f>
        <v>0</v>
      </c>
      <c r="S164" s="225">
        <v>0</v>
      </c>
      <c r="T164" s="226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27" t="s">
        <v>132</v>
      </c>
      <c r="AT164" s="227" t="s">
        <v>127</v>
      </c>
      <c r="AU164" s="227" t="s">
        <v>83</v>
      </c>
      <c r="AY164" s="17" t="s">
        <v>126</v>
      </c>
      <c r="BE164" s="228">
        <f>IF(N164="základní",J164,0)</f>
        <v>0</v>
      </c>
      <c r="BF164" s="228">
        <f>IF(N164="snížená",J164,0)</f>
        <v>0</v>
      </c>
      <c r="BG164" s="228">
        <f>IF(N164="zákl. přenesená",J164,0)</f>
        <v>0</v>
      </c>
      <c r="BH164" s="228">
        <f>IF(N164="sníž. přenesená",J164,0)</f>
        <v>0</v>
      </c>
      <c r="BI164" s="228">
        <f>IF(N164="nulová",J164,0)</f>
        <v>0</v>
      </c>
      <c r="BJ164" s="17" t="s">
        <v>81</v>
      </c>
      <c r="BK164" s="228">
        <f>ROUND(I164*H164,2)</f>
        <v>0</v>
      </c>
      <c r="BL164" s="17" t="s">
        <v>132</v>
      </c>
      <c r="BM164" s="227" t="s">
        <v>161</v>
      </c>
    </row>
    <row r="165" s="13" customFormat="1">
      <c r="A165" s="13"/>
      <c r="B165" s="231"/>
      <c r="C165" s="232"/>
      <c r="D165" s="233" t="s">
        <v>197</v>
      </c>
      <c r="E165" s="234" t="s">
        <v>1</v>
      </c>
      <c r="F165" s="235" t="s">
        <v>443</v>
      </c>
      <c r="G165" s="232"/>
      <c r="H165" s="236">
        <v>56.850000000000001</v>
      </c>
      <c r="I165" s="237"/>
      <c r="J165" s="232"/>
      <c r="K165" s="232"/>
      <c r="L165" s="238"/>
      <c r="M165" s="239"/>
      <c r="N165" s="240"/>
      <c r="O165" s="240"/>
      <c r="P165" s="240"/>
      <c r="Q165" s="240"/>
      <c r="R165" s="240"/>
      <c r="S165" s="240"/>
      <c r="T165" s="241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2" t="s">
        <v>197</v>
      </c>
      <c r="AU165" s="242" t="s">
        <v>83</v>
      </c>
      <c r="AV165" s="13" t="s">
        <v>83</v>
      </c>
      <c r="AW165" s="13" t="s">
        <v>30</v>
      </c>
      <c r="AX165" s="13" t="s">
        <v>73</v>
      </c>
      <c r="AY165" s="242" t="s">
        <v>126</v>
      </c>
    </row>
    <row r="166" s="14" customFormat="1">
      <c r="A166" s="14"/>
      <c r="B166" s="243"/>
      <c r="C166" s="244"/>
      <c r="D166" s="233" t="s">
        <v>197</v>
      </c>
      <c r="E166" s="245" t="s">
        <v>1</v>
      </c>
      <c r="F166" s="246" t="s">
        <v>199</v>
      </c>
      <c r="G166" s="244"/>
      <c r="H166" s="247">
        <v>56.850000000000001</v>
      </c>
      <c r="I166" s="248"/>
      <c r="J166" s="244"/>
      <c r="K166" s="244"/>
      <c r="L166" s="249"/>
      <c r="M166" s="250"/>
      <c r="N166" s="251"/>
      <c r="O166" s="251"/>
      <c r="P166" s="251"/>
      <c r="Q166" s="251"/>
      <c r="R166" s="251"/>
      <c r="S166" s="251"/>
      <c r="T166" s="252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53" t="s">
        <v>197</v>
      </c>
      <c r="AU166" s="253" t="s">
        <v>83</v>
      </c>
      <c r="AV166" s="14" t="s">
        <v>132</v>
      </c>
      <c r="AW166" s="14" t="s">
        <v>30</v>
      </c>
      <c r="AX166" s="14" t="s">
        <v>81</v>
      </c>
      <c r="AY166" s="253" t="s">
        <v>126</v>
      </c>
    </row>
    <row r="167" s="2" customFormat="1" ht="44.25" customHeight="1">
      <c r="A167" s="38"/>
      <c r="B167" s="39"/>
      <c r="C167" s="216" t="s">
        <v>162</v>
      </c>
      <c r="D167" s="216" t="s">
        <v>127</v>
      </c>
      <c r="E167" s="217" t="s">
        <v>444</v>
      </c>
      <c r="F167" s="218" t="s">
        <v>445</v>
      </c>
      <c r="G167" s="219" t="s">
        <v>219</v>
      </c>
      <c r="H167" s="220">
        <v>20.904</v>
      </c>
      <c r="I167" s="221"/>
      <c r="J167" s="222">
        <f>ROUND(I167*H167,2)</f>
        <v>0</v>
      </c>
      <c r="K167" s="218" t="s">
        <v>131</v>
      </c>
      <c r="L167" s="44"/>
      <c r="M167" s="223" t="s">
        <v>1</v>
      </c>
      <c r="N167" s="224" t="s">
        <v>38</v>
      </c>
      <c r="O167" s="91"/>
      <c r="P167" s="225">
        <f>O167*H167</f>
        <v>0</v>
      </c>
      <c r="Q167" s="225">
        <v>0</v>
      </c>
      <c r="R167" s="225">
        <f>Q167*H167</f>
        <v>0</v>
      </c>
      <c r="S167" s="225">
        <v>0</v>
      </c>
      <c r="T167" s="226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27" t="s">
        <v>132</v>
      </c>
      <c r="AT167" s="227" t="s">
        <v>127</v>
      </c>
      <c r="AU167" s="227" t="s">
        <v>83</v>
      </c>
      <c r="AY167" s="17" t="s">
        <v>126</v>
      </c>
      <c r="BE167" s="228">
        <f>IF(N167="základní",J167,0)</f>
        <v>0</v>
      </c>
      <c r="BF167" s="228">
        <f>IF(N167="snížená",J167,0)</f>
        <v>0</v>
      </c>
      <c r="BG167" s="228">
        <f>IF(N167="zákl. přenesená",J167,0)</f>
        <v>0</v>
      </c>
      <c r="BH167" s="228">
        <f>IF(N167="sníž. přenesená",J167,0)</f>
        <v>0</v>
      </c>
      <c r="BI167" s="228">
        <f>IF(N167="nulová",J167,0)</f>
        <v>0</v>
      </c>
      <c r="BJ167" s="17" t="s">
        <v>81</v>
      </c>
      <c r="BK167" s="228">
        <f>ROUND(I167*H167,2)</f>
        <v>0</v>
      </c>
      <c r="BL167" s="17" t="s">
        <v>132</v>
      </c>
      <c r="BM167" s="227" t="s">
        <v>165</v>
      </c>
    </row>
    <row r="168" s="13" customFormat="1">
      <c r="A168" s="13"/>
      <c r="B168" s="231"/>
      <c r="C168" s="232"/>
      <c r="D168" s="233" t="s">
        <v>197</v>
      </c>
      <c r="E168" s="234" t="s">
        <v>1</v>
      </c>
      <c r="F168" s="235" t="s">
        <v>416</v>
      </c>
      <c r="G168" s="232"/>
      <c r="H168" s="236">
        <v>3.6000000000000001</v>
      </c>
      <c r="I168" s="237"/>
      <c r="J168" s="232"/>
      <c r="K168" s="232"/>
      <c r="L168" s="238"/>
      <c r="M168" s="239"/>
      <c r="N168" s="240"/>
      <c r="O168" s="240"/>
      <c r="P168" s="240"/>
      <c r="Q168" s="240"/>
      <c r="R168" s="240"/>
      <c r="S168" s="240"/>
      <c r="T168" s="241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2" t="s">
        <v>197</v>
      </c>
      <c r="AU168" s="242" t="s">
        <v>83</v>
      </c>
      <c r="AV168" s="13" t="s">
        <v>83</v>
      </c>
      <c r="AW168" s="13" t="s">
        <v>30</v>
      </c>
      <c r="AX168" s="13" t="s">
        <v>73</v>
      </c>
      <c r="AY168" s="242" t="s">
        <v>126</v>
      </c>
    </row>
    <row r="169" s="13" customFormat="1">
      <c r="A169" s="13"/>
      <c r="B169" s="231"/>
      <c r="C169" s="232"/>
      <c r="D169" s="233" t="s">
        <v>197</v>
      </c>
      <c r="E169" s="234" t="s">
        <v>1</v>
      </c>
      <c r="F169" s="235" t="s">
        <v>446</v>
      </c>
      <c r="G169" s="232"/>
      <c r="H169" s="236">
        <v>17.303999999999998</v>
      </c>
      <c r="I169" s="237"/>
      <c r="J169" s="232"/>
      <c r="K169" s="232"/>
      <c r="L169" s="238"/>
      <c r="M169" s="239"/>
      <c r="N169" s="240"/>
      <c r="O169" s="240"/>
      <c r="P169" s="240"/>
      <c r="Q169" s="240"/>
      <c r="R169" s="240"/>
      <c r="S169" s="240"/>
      <c r="T169" s="241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2" t="s">
        <v>197</v>
      </c>
      <c r="AU169" s="242" t="s">
        <v>83</v>
      </c>
      <c r="AV169" s="13" t="s">
        <v>83</v>
      </c>
      <c r="AW169" s="13" t="s">
        <v>30</v>
      </c>
      <c r="AX169" s="13" t="s">
        <v>73</v>
      </c>
      <c r="AY169" s="242" t="s">
        <v>126</v>
      </c>
    </row>
    <row r="170" s="14" customFormat="1">
      <c r="A170" s="14"/>
      <c r="B170" s="243"/>
      <c r="C170" s="244"/>
      <c r="D170" s="233" t="s">
        <v>197</v>
      </c>
      <c r="E170" s="245" t="s">
        <v>1</v>
      </c>
      <c r="F170" s="246" t="s">
        <v>199</v>
      </c>
      <c r="G170" s="244"/>
      <c r="H170" s="247">
        <v>20.904</v>
      </c>
      <c r="I170" s="248"/>
      <c r="J170" s="244"/>
      <c r="K170" s="244"/>
      <c r="L170" s="249"/>
      <c r="M170" s="250"/>
      <c r="N170" s="251"/>
      <c r="O170" s="251"/>
      <c r="P170" s="251"/>
      <c r="Q170" s="251"/>
      <c r="R170" s="251"/>
      <c r="S170" s="251"/>
      <c r="T170" s="252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53" t="s">
        <v>197</v>
      </c>
      <c r="AU170" s="253" t="s">
        <v>83</v>
      </c>
      <c r="AV170" s="14" t="s">
        <v>132</v>
      </c>
      <c r="AW170" s="14" t="s">
        <v>30</v>
      </c>
      <c r="AX170" s="14" t="s">
        <v>81</v>
      </c>
      <c r="AY170" s="253" t="s">
        <v>126</v>
      </c>
    </row>
    <row r="171" s="2" customFormat="1" ht="33" customHeight="1">
      <c r="A171" s="38"/>
      <c r="B171" s="39"/>
      <c r="C171" s="216" t="s">
        <v>147</v>
      </c>
      <c r="D171" s="216" t="s">
        <v>127</v>
      </c>
      <c r="E171" s="217" t="s">
        <v>447</v>
      </c>
      <c r="F171" s="218" t="s">
        <v>448</v>
      </c>
      <c r="G171" s="219" t="s">
        <v>219</v>
      </c>
      <c r="H171" s="220">
        <v>21.280000000000001</v>
      </c>
      <c r="I171" s="221"/>
      <c r="J171" s="222">
        <f>ROUND(I171*H171,2)</f>
        <v>0</v>
      </c>
      <c r="K171" s="218" t="s">
        <v>131</v>
      </c>
      <c r="L171" s="44"/>
      <c r="M171" s="223" t="s">
        <v>1</v>
      </c>
      <c r="N171" s="224" t="s">
        <v>38</v>
      </c>
      <c r="O171" s="91"/>
      <c r="P171" s="225">
        <f>O171*H171</f>
        <v>0</v>
      </c>
      <c r="Q171" s="225">
        <v>0</v>
      </c>
      <c r="R171" s="225">
        <f>Q171*H171</f>
        <v>0</v>
      </c>
      <c r="S171" s="225">
        <v>0</v>
      </c>
      <c r="T171" s="226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27" t="s">
        <v>132</v>
      </c>
      <c r="AT171" s="227" t="s">
        <v>127</v>
      </c>
      <c r="AU171" s="227" t="s">
        <v>83</v>
      </c>
      <c r="AY171" s="17" t="s">
        <v>126</v>
      </c>
      <c r="BE171" s="228">
        <f>IF(N171="základní",J171,0)</f>
        <v>0</v>
      </c>
      <c r="BF171" s="228">
        <f>IF(N171="snížená",J171,0)</f>
        <v>0</v>
      </c>
      <c r="BG171" s="228">
        <f>IF(N171="zákl. přenesená",J171,0)</f>
        <v>0</v>
      </c>
      <c r="BH171" s="228">
        <f>IF(N171="sníž. přenesená",J171,0)</f>
        <v>0</v>
      </c>
      <c r="BI171" s="228">
        <f>IF(N171="nulová",J171,0)</f>
        <v>0</v>
      </c>
      <c r="BJ171" s="17" t="s">
        <v>81</v>
      </c>
      <c r="BK171" s="228">
        <f>ROUND(I171*H171,2)</f>
        <v>0</v>
      </c>
      <c r="BL171" s="17" t="s">
        <v>132</v>
      </c>
      <c r="BM171" s="227" t="s">
        <v>168</v>
      </c>
    </row>
    <row r="172" s="15" customFormat="1">
      <c r="A172" s="15"/>
      <c r="B172" s="267"/>
      <c r="C172" s="268"/>
      <c r="D172" s="233" t="s">
        <v>197</v>
      </c>
      <c r="E172" s="269" t="s">
        <v>1</v>
      </c>
      <c r="F172" s="270" t="s">
        <v>449</v>
      </c>
      <c r="G172" s="268"/>
      <c r="H172" s="269" t="s">
        <v>1</v>
      </c>
      <c r="I172" s="271"/>
      <c r="J172" s="268"/>
      <c r="K172" s="268"/>
      <c r="L172" s="272"/>
      <c r="M172" s="273"/>
      <c r="N172" s="274"/>
      <c r="O172" s="274"/>
      <c r="P172" s="274"/>
      <c r="Q172" s="274"/>
      <c r="R172" s="274"/>
      <c r="S172" s="274"/>
      <c r="T172" s="275"/>
      <c r="U172" s="15"/>
      <c r="V172" s="15"/>
      <c r="W172" s="15"/>
      <c r="X172" s="15"/>
      <c r="Y172" s="15"/>
      <c r="Z172" s="15"/>
      <c r="AA172" s="15"/>
      <c r="AB172" s="15"/>
      <c r="AC172" s="15"/>
      <c r="AD172" s="15"/>
      <c r="AE172" s="15"/>
      <c r="AT172" s="276" t="s">
        <v>197</v>
      </c>
      <c r="AU172" s="276" t="s">
        <v>83</v>
      </c>
      <c r="AV172" s="15" t="s">
        <v>81</v>
      </c>
      <c r="AW172" s="15" t="s">
        <v>30</v>
      </c>
      <c r="AX172" s="15" t="s">
        <v>73</v>
      </c>
      <c r="AY172" s="276" t="s">
        <v>126</v>
      </c>
    </row>
    <row r="173" s="13" customFormat="1">
      <c r="A173" s="13"/>
      <c r="B173" s="231"/>
      <c r="C173" s="232"/>
      <c r="D173" s="233" t="s">
        <v>197</v>
      </c>
      <c r="E173" s="234" t="s">
        <v>1</v>
      </c>
      <c r="F173" s="235" t="s">
        <v>450</v>
      </c>
      <c r="G173" s="232"/>
      <c r="H173" s="236">
        <v>0.23999999999999999</v>
      </c>
      <c r="I173" s="237"/>
      <c r="J173" s="232"/>
      <c r="K173" s="232"/>
      <c r="L173" s="238"/>
      <c r="M173" s="239"/>
      <c r="N173" s="240"/>
      <c r="O173" s="240"/>
      <c r="P173" s="240"/>
      <c r="Q173" s="240"/>
      <c r="R173" s="240"/>
      <c r="S173" s="240"/>
      <c r="T173" s="241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2" t="s">
        <v>197</v>
      </c>
      <c r="AU173" s="242" t="s">
        <v>83</v>
      </c>
      <c r="AV173" s="13" t="s">
        <v>83</v>
      </c>
      <c r="AW173" s="13" t="s">
        <v>30</v>
      </c>
      <c r="AX173" s="13" t="s">
        <v>73</v>
      </c>
      <c r="AY173" s="242" t="s">
        <v>126</v>
      </c>
    </row>
    <row r="174" s="13" customFormat="1">
      <c r="A174" s="13"/>
      <c r="B174" s="231"/>
      <c r="C174" s="232"/>
      <c r="D174" s="233" t="s">
        <v>197</v>
      </c>
      <c r="E174" s="234" t="s">
        <v>1</v>
      </c>
      <c r="F174" s="235" t="s">
        <v>451</v>
      </c>
      <c r="G174" s="232"/>
      <c r="H174" s="236">
        <v>10.800000000000001</v>
      </c>
      <c r="I174" s="237"/>
      <c r="J174" s="232"/>
      <c r="K174" s="232"/>
      <c r="L174" s="238"/>
      <c r="M174" s="239"/>
      <c r="N174" s="240"/>
      <c r="O174" s="240"/>
      <c r="P174" s="240"/>
      <c r="Q174" s="240"/>
      <c r="R174" s="240"/>
      <c r="S174" s="240"/>
      <c r="T174" s="241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2" t="s">
        <v>197</v>
      </c>
      <c r="AU174" s="242" t="s">
        <v>83</v>
      </c>
      <c r="AV174" s="13" t="s">
        <v>83</v>
      </c>
      <c r="AW174" s="13" t="s">
        <v>30</v>
      </c>
      <c r="AX174" s="13" t="s">
        <v>73</v>
      </c>
      <c r="AY174" s="242" t="s">
        <v>126</v>
      </c>
    </row>
    <row r="175" s="13" customFormat="1">
      <c r="A175" s="13"/>
      <c r="B175" s="231"/>
      <c r="C175" s="232"/>
      <c r="D175" s="233" t="s">
        <v>197</v>
      </c>
      <c r="E175" s="234" t="s">
        <v>1</v>
      </c>
      <c r="F175" s="235" t="s">
        <v>452</v>
      </c>
      <c r="G175" s="232"/>
      <c r="H175" s="236">
        <v>10.24</v>
      </c>
      <c r="I175" s="237"/>
      <c r="J175" s="232"/>
      <c r="K175" s="232"/>
      <c r="L175" s="238"/>
      <c r="M175" s="239"/>
      <c r="N175" s="240"/>
      <c r="O175" s="240"/>
      <c r="P175" s="240"/>
      <c r="Q175" s="240"/>
      <c r="R175" s="240"/>
      <c r="S175" s="240"/>
      <c r="T175" s="241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2" t="s">
        <v>197</v>
      </c>
      <c r="AU175" s="242" t="s">
        <v>83</v>
      </c>
      <c r="AV175" s="13" t="s">
        <v>83</v>
      </c>
      <c r="AW175" s="13" t="s">
        <v>30</v>
      </c>
      <c r="AX175" s="13" t="s">
        <v>73</v>
      </c>
      <c r="AY175" s="242" t="s">
        <v>126</v>
      </c>
    </row>
    <row r="176" s="14" customFormat="1">
      <c r="A176" s="14"/>
      <c r="B176" s="243"/>
      <c r="C176" s="244"/>
      <c r="D176" s="233" t="s">
        <v>197</v>
      </c>
      <c r="E176" s="245" t="s">
        <v>1</v>
      </c>
      <c r="F176" s="246" t="s">
        <v>199</v>
      </c>
      <c r="G176" s="244"/>
      <c r="H176" s="247">
        <v>21.280000000000001</v>
      </c>
      <c r="I176" s="248"/>
      <c r="J176" s="244"/>
      <c r="K176" s="244"/>
      <c r="L176" s="249"/>
      <c r="M176" s="250"/>
      <c r="N176" s="251"/>
      <c r="O176" s="251"/>
      <c r="P176" s="251"/>
      <c r="Q176" s="251"/>
      <c r="R176" s="251"/>
      <c r="S176" s="251"/>
      <c r="T176" s="252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53" t="s">
        <v>197</v>
      </c>
      <c r="AU176" s="253" t="s">
        <v>83</v>
      </c>
      <c r="AV176" s="14" t="s">
        <v>132</v>
      </c>
      <c r="AW176" s="14" t="s">
        <v>30</v>
      </c>
      <c r="AX176" s="14" t="s">
        <v>81</v>
      </c>
      <c r="AY176" s="253" t="s">
        <v>126</v>
      </c>
    </row>
    <row r="177" s="12" customFormat="1" ht="22.8" customHeight="1">
      <c r="A177" s="12"/>
      <c r="B177" s="202"/>
      <c r="C177" s="203"/>
      <c r="D177" s="204" t="s">
        <v>72</v>
      </c>
      <c r="E177" s="229" t="s">
        <v>132</v>
      </c>
      <c r="F177" s="229" t="s">
        <v>453</v>
      </c>
      <c r="G177" s="203"/>
      <c r="H177" s="203"/>
      <c r="I177" s="206"/>
      <c r="J177" s="230">
        <f>BK177</f>
        <v>0</v>
      </c>
      <c r="K177" s="203"/>
      <c r="L177" s="208"/>
      <c r="M177" s="209"/>
      <c r="N177" s="210"/>
      <c r="O177" s="210"/>
      <c r="P177" s="211">
        <f>SUM(P178:P180)</f>
        <v>0</v>
      </c>
      <c r="Q177" s="210"/>
      <c r="R177" s="211">
        <f>SUM(R178:R180)</f>
        <v>0</v>
      </c>
      <c r="S177" s="210"/>
      <c r="T177" s="212">
        <f>SUM(T178:T180)</f>
        <v>0</v>
      </c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R177" s="213" t="s">
        <v>81</v>
      </c>
      <c r="AT177" s="214" t="s">
        <v>72</v>
      </c>
      <c r="AU177" s="214" t="s">
        <v>81</v>
      </c>
      <c r="AY177" s="213" t="s">
        <v>126</v>
      </c>
      <c r="BK177" s="215">
        <f>SUM(BK178:BK180)</f>
        <v>0</v>
      </c>
    </row>
    <row r="178" s="2" customFormat="1" ht="49.05" customHeight="1">
      <c r="A178" s="38"/>
      <c r="B178" s="39"/>
      <c r="C178" s="216" t="s">
        <v>169</v>
      </c>
      <c r="D178" s="216" t="s">
        <v>127</v>
      </c>
      <c r="E178" s="217" t="s">
        <v>454</v>
      </c>
      <c r="F178" s="218" t="s">
        <v>455</v>
      </c>
      <c r="G178" s="219" t="s">
        <v>219</v>
      </c>
      <c r="H178" s="220">
        <v>0.14999999999999999</v>
      </c>
      <c r="I178" s="221"/>
      <c r="J178" s="222">
        <f>ROUND(I178*H178,2)</f>
        <v>0</v>
      </c>
      <c r="K178" s="218" t="s">
        <v>131</v>
      </c>
      <c r="L178" s="44"/>
      <c r="M178" s="223" t="s">
        <v>1</v>
      </c>
      <c r="N178" s="224" t="s">
        <v>38</v>
      </c>
      <c r="O178" s="91"/>
      <c r="P178" s="225">
        <f>O178*H178</f>
        <v>0</v>
      </c>
      <c r="Q178" s="225">
        <v>0</v>
      </c>
      <c r="R178" s="225">
        <f>Q178*H178</f>
        <v>0</v>
      </c>
      <c r="S178" s="225">
        <v>0</v>
      </c>
      <c r="T178" s="226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27" t="s">
        <v>132</v>
      </c>
      <c r="AT178" s="227" t="s">
        <v>127</v>
      </c>
      <c r="AU178" s="227" t="s">
        <v>83</v>
      </c>
      <c r="AY178" s="17" t="s">
        <v>126</v>
      </c>
      <c r="BE178" s="228">
        <f>IF(N178="základní",J178,0)</f>
        <v>0</v>
      </c>
      <c r="BF178" s="228">
        <f>IF(N178="snížená",J178,0)</f>
        <v>0</v>
      </c>
      <c r="BG178" s="228">
        <f>IF(N178="zákl. přenesená",J178,0)</f>
        <v>0</v>
      </c>
      <c r="BH178" s="228">
        <f>IF(N178="sníž. přenesená",J178,0)</f>
        <v>0</v>
      </c>
      <c r="BI178" s="228">
        <f>IF(N178="nulová",J178,0)</f>
        <v>0</v>
      </c>
      <c r="BJ178" s="17" t="s">
        <v>81</v>
      </c>
      <c r="BK178" s="228">
        <f>ROUND(I178*H178,2)</f>
        <v>0</v>
      </c>
      <c r="BL178" s="17" t="s">
        <v>132</v>
      </c>
      <c r="BM178" s="227" t="s">
        <v>172</v>
      </c>
    </row>
    <row r="179" s="13" customFormat="1">
      <c r="A179" s="13"/>
      <c r="B179" s="231"/>
      <c r="C179" s="232"/>
      <c r="D179" s="233" t="s">
        <v>197</v>
      </c>
      <c r="E179" s="234" t="s">
        <v>1</v>
      </c>
      <c r="F179" s="235" t="s">
        <v>456</v>
      </c>
      <c r="G179" s="232"/>
      <c r="H179" s="236">
        <v>0.14999999999999999</v>
      </c>
      <c r="I179" s="237"/>
      <c r="J179" s="232"/>
      <c r="K179" s="232"/>
      <c r="L179" s="238"/>
      <c r="M179" s="239"/>
      <c r="N179" s="240"/>
      <c r="O179" s="240"/>
      <c r="P179" s="240"/>
      <c r="Q179" s="240"/>
      <c r="R179" s="240"/>
      <c r="S179" s="240"/>
      <c r="T179" s="241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2" t="s">
        <v>197</v>
      </c>
      <c r="AU179" s="242" t="s">
        <v>83</v>
      </c>
      <c r="AV179" s="13" t="s">
        <v>83</v>
      </c>
      <c r="AW179" s="13" t="s">
        <v>30</v>
      </c>
      <c r="AX179" s="13" t="s">
        <v>73</v>
      </c>
      <c r="AY179" s="242" t="s">
        <v>126</v>
      </c>
    </row>
    <row r="180" s="14" customFormat="1">
      <c r="A180" s="14"/>
      <c r="B180" s="243"/>
      <c r="C180" s="244"/>
      <c r="D180" s="233" t="s">
        <v>197</v>
      </c>
      <c r="E180" s="245" t="s">
        <v>1</v>
      </c>
      <c r="F180" s="246" t="s">
        <v>199</v>
      </c>
      <c r="G180" s="244"/>
      <c r="H180" s="247">
        <v>0.14999999999999999</v>
      </c>
      <c r="I180" s="248"/>
      <c r="J180" s="244"/>
      <c r="K180" s="244"/>
      <c r="L180" s="249"/>
      <c r="M180" s="250"/>
      <c r="N180" s="251"/>
      <c r="O180" s="251"/>
      <c r="P180" s="251"/>
      <c r="Q180" s="251"/>
      <c r="R180" s="251"/>
      <c r="S180" s="251"/>
      <c r="T180" s="252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53" t="s">
        <v>197</v>
      </c>
      <c r="AU180" s="253" t="s">
        <v>83</v>
      </c>
      <c r="AV180" s="14" t="s">
        <v>132</v>
      </c>
      <c r="AW180" s="14" t="s">
        <v>30</v>
      </c>
      <c r="AX180" s="14" t="s">
        <v>81</v>
      </c>
      <c r="AY180" s="253" t="s">
        <v>126</v>
      </c>
    </row>
    <row r="181" s="12" customFormat="1" ht="22.8" customHeight="1">
      <c r="A181" s="12"/>
      <c r="B181" s="202"/>
      <c r="C181" s="203"/>
      <c r="D181" s="204" t="s">
        <v>72</v>
      </c>
      <c r="E181" s="229" t="s">
        <v>125</v>
      </c>
      <c r="F181" s="229" t="s">
        <v>457</v>
      </c>
      <c r="G181" s="203"/>
      <c r="H181" s="203"/>
      <c r="I181" s="206"/>
      <c r="J181" s="230">
        <f>BK181</f>
        <v>0</v>
      </c>
      <c r="K181" s="203"/>
      <c r="L181" s="208"/>
      <c r="M181" s="209"/>
      <c r="N181" s="210"/>
      <c r="O181" s="210"/>
      <c r="P181" s="211">
        <f>SUM(P182:P206)</f>
        <v>0</v>
      </c>
      <c r="Q181" s="210"/>
      <c r="R181" s="211">
        <f>SUM(R182:R206)</f>
        <v>0</v>
      </c>
      <c r="S181" s="210"/>
      <c r="T181" s="212">
        <f>SUM(T182:T206)</f>
        <v>0</v>
      </c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R181" s="213" t="s">
        <v>81</v>
      </c>
      <c r="AT181" s="214" t="s">
        <v>72</v>
      </c>
      <c r="AU181" s="214" t="s">
        <v>81</v>
      </c>
      <c r="AY181" s="213" t="s">
        <v>126</v>
      </c>
      <c r="BK181" s="215">
        <f>SUM(BK182:BK206)</f>
        <v>0</v>
      </c>
    </row>
    <row r="182" s="2" customFormat="1" ht="44.25" customHeight="1">
      <c r="A182" s="38"/>
      <c r="B182" s="39"/>
      <c r="C182" s="216" t="s">
        <v>151</v>
      </c>
      <c r="D182" s="216" t="s">
        <v>127</v>
      </c>
      <c r="E182" s="217" t="s">
        <v>458</v>
      </c>
      <c r="F182" s="218" t="s">
        <v>459</v>
      </c>
      <c r="G182" s="219" t="s">
        <v>191</v>
      </c>
      <c r="H182" s="220">
        <v>105.59999999999999</v>
      </c>
      <c r="I182" s="221"/>
      <c r="J182" s="222">
        <f>ROUND(I182*H182,2)</f>
        <v>0</v>
      </c>
      <c r="K182" s="218" t="s">
        <v>131</v>
      </c>
      <c r="L182" s="44"/>
      <c r="M182" s="223" t="s">
        <v>1</v>
      </c>
      <c r="N182" s="224" t="s">
        <v>38</v>
      </c>
      <c r="O182" s="91"/>
      <c r="P182" s="225">
        <f>O182*H182</f>
        <v>0</v>
      </c>
      <c r="Q182" s="225">
        <v>0</v>
      </c>
      <c r="R182" s="225">
        <f>Q182*H182</f>
        <v>0</v>
      </c>
      <c r="S182" s="225">
        <v>0</v>
      </c>
      <c r="T182" s="226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27" t="s">
        <v>132</v>
      </c>
      <c r="AT182" s="227" t="s">
        <v>127</v>
      </c>
      <c r="AU182" s="227" t="s">
        <v>83</v>
      </c>
      <c r="AY182" s="17" t="s">
        <v>126</v>
      </c>
      <c r="BE182" s="228">
        <f>IF(N182="základní",J182,0)</f>
        <v>0</v>
      </c>
      <c r="BF182" s="228">
        <f>IF(N182="snížená",J182,0)</f>
        <v>0</v>
      </c>
      <c r="BG182" s="228">
        <f>IF(N182="zákl. přenesená",J182,0)</f>
        <v>0</v>
      </c>
      <c r="BH182" s="228">
        <f>IF(N182="sníž. přenesená",J182,0)</f>
        <v>0</v>
      </c>
      <c r="BI182" s="228">
        <f>IF(N182="nulová",J182,0)</f>
        <v>0</v>
      </c>
      <c r="BJ182" s="17" t="s">
        <v>81</v>
      </c>
      <c r="BK182" s="228">
        <f>ROUND(I182*H182,2)</f>
        <v>0</v>
      </c>
      <c r="BL182" s="17" t="s">
        <v>132</v>
      </c>
      <c r="BM182" s="227" t="s">
        <v>175</v>
      </c>
    </row>
    <row r="183" s="13" customFormat="1">
      <c r="A183" s="13"/>
      <c r="B183" s="231"/>
      <c r="C183" s="232"/>
      <c r="D183" s="233" t="s">
        <v>197</v>
      </c>
      <c r="E183" s="234" t="s">
        <v>1</v>
      </c>
      <c r="F183" s="235" t="s">
        <v>460</v>
      </c>
      <c r="G183" s="232"/>
      <c r="H183" s="236">
        <v>84.599999999999994</v>
      </c>
      <c r="I183" s="237"/>
      <c r="J183" s="232"/>
      <c r="K183" s="232"/>
      <c r="L183" s="238"/>
      <c r="M183" s="239"/>
      <c r="N183" s="240"/>
      <c r="O183" s="240"/>
      <c r="P183" s="240"/>
      <c r="Q183" s="240"/>
      <c r="R183" s="240"/>
      <c r="S183" s="240"/>
      <c r="T183" s="241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2" t="s">
        <v>197</v>
      </c>
      <c r="AU183" s="242" t="s">
        <v>83</v>
      </c>
      <c r="AV183" s="13" t="s">
        <v>83</v>
      </c>
      <c r="AW183" s="13" t="s">
        <v>30</v>
      </c>
      <c r="AX183" s="13" t="s">
        <v>73</v>
      </c>
      <c r="AY183" s="242" t="s">
        <v>126</v>
      </c>
    </row>
    <row r="184" s="13" customFormat="1">
      <c r="A184" s="13"/>
      <c r="B184" s="231"/>
      <c r="C184" s="232"/>
      <c r="D184" s="233" t="s">
        <v>197</v>
      </c>
      <c r="E184" s="234" t="s">
        <v>1</v>
      </c>
      <c r="F184" s="235" t="s">
        <v>461</v>
      </c>
      <c r="G184" s="232"/>
      <c r="H184" s="236">
        <v>4</v>
      </c>
      <c r="I184" s="237"/>
      <c r="J184" s="232"/>
      <c r="K184" s="232"/>
      <c r="L184" s="238"/>
      <c r="M184" s="239"/>
      <c r="N184" s="240"/>
      <c r="O184" s="240"/>
      <c r="P184" s="240"/>
      <c r="Q184" s="240"/>
      <c r="R184" s="240"/>
      <c r="S184" s="240"/>
      <c r="T184" s="241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42" t="s">
        <v>197</v>
      </c>
      <c r="AU184" s="242" t="s">
        <v>83</v>
      </c>
      <c r="AV184" s="13" t="s">
        <v>83</v>
      </c>
      <c r="AW184" s="13" t="s">
        <v>30</v>
      </c>
      <c r="AX184" s="13" t="s">
        <v>73</v>
      </c>
      <c r="AY184" s="242" t="s">
        <v>126</v>
      </c>
    </row>
    <row r="185" s="13" customFormat="1">
      <c r="A185" s="13"/>
      <c r="B185" s="231"/>
      <c r="C185" s="232"/>
      <c r="D185" s="233" t="s">
        <v>197</v>
      </c>
      <c r="E185" s="234" t="s">
        <v>1</v>
      </c>
      <c r="F185" s="235" t="s">
        <v>462</v>
      </c>
      <c r="G185" s="232"/>
      <c r="H185" s="236">
        <v>17</v>
      </c>
      <c r="I185" s="237"/>
      <c r="J185" s="232"/>
      <c r="K185" s="232"/>
      <c r="L185" s="238"/>
      <c r="M185" s="239"/>
      <c r="N185" s="240"/>
      <c r="O185" s="240"/>
      <c r="P185" s="240"/>
      <c r="Q185" s="240"/>
      <c r="R185" s="240"/>
      <c r="S185" s="240"/>
      <c r="T185" s="241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2" t="s">
        <v>197</v>
      </c>
      <c r="AU185" s="242" t="s">
        <v>83</v>
      </c>
      <c r="AV185" s="13" t="s">
        <v>83</v>
      </c>
      <c r="AW185" s="13" t="s">
        <v>30</v>
      </c>
      <c r="AX185" s="13" t="s">
        <v>73</v>
      </c>
      <c r="AY185" s="242" t="s">
        <v>126</v>
      </c>
    </row>
    <row r="186" s="14" customFormat="1">
      <c r="A186" s="14"/>
      <c r="B186" s="243"/>
      <c r="C186" s="244"/>
      <c r="D186" s="233" t="s">
        <v>197</v>
      </c>
      <c r="E186" s="245" t="s">
        <v>1</v>
      </c>
      <c r="F186" s="246" t="s">
        <v>199</v>
      </c>
      <c r="G186" s="244"/>
      <c r="H186" s="247">
        <v>105.59999999999999</v>
      </c>
      <c r="I186" s="248"/>
      <c r="J186" s="244"/>
      <c r="K186" s="244"/>
      <c r="L186" s="249"/>
      <c r="M186" s="250"/>
      <c r="N186" s="251"/>
      <c r="O186" s="251"/>
      <c r="P186" s="251"/>
      <c r="Q186" s="251"/>
      <c r="R186" s="251"/>
      <c r="S186" s="251"/>
      <c r="T186" s="252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53" t="s">
        <v>197</v>
      </c>
      <c r="AU186" s="253" t="s">
        <v>83</v>
      </c>
      <c r="AV186" s="14" t="s">
        <v>132</v>
      </c>
      <c r="AW186" s="14" t="s">
        <v>30</v>
      </c>
      <c r="AX186" s="14" t="s">
        <v>81</v>
      </c>
      <c r="AY186" s="253" t="s">
        <v>126</v>
      </c>
    </row>
    <row r="187" s="2" customFormat="1" ht="37.8" customHeight="1">
      <c r="A187" s="38"/>
      <c r="B187" s="39"/>
      <c r="C187" s="216" t="s">
        <v>8</v>
      </c>
      <c r="D187" s="216" t="s">
        <v>127</v>
      </c>
      <c r="E187" s="217" t="s">
        <v>463</v>
      </c>
      <c r="F187" s="218" t="s">
        <v>464</v>
      </c>
      <c r="G187" s="219" t="s">
        <v>191</v>
      </c>
      <c r="H187" s="220">
        <v>77.400000000000006</v>
      </c>
      <c r="I187" s="221"/>
      <c r="J187" s="222">
        <f>ROUND(I187*H187,2)</f>
        <v>0</v>
      </c>
      <c r="K187" s="218" t="s">
        <v>131</v>
      </c>
      <c r="L187" s="44"/>
      <c r="M187" s="223" t="s">
        <v>1</v>
      </c>
      <c r="N187" s="224" t="s">
        <v>38</v>
      </c>
      <c r="O187" s="91"/>
      <c r="P187" s="225">
        <f>O187*H187</f>
        <v>0</v>
      </c>
      <c r="Q187" s="225">
        <v>0</v>
      </c>
      <c r="R187" s="225">
        <f>Q187*H187</f>
        <v>0</v>
      </c>
      <c r="S187" s="225">
        <v>0</v>
      </c>
      <c r="T187" s="226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227" t="s">
        <v>132</v>
      </c>
      <c r="AT187" s="227" t="s">
        <v>127</v>
      </c>
      <c r="AU187" s="227" t="s">
        <v>83</v>
      </c>
      <c r="AY187" s="17" t="s">
        <v>126</v>
      </c>
      <c r="BE187" s="228">
        <f>IF(N187="základní",J187,0)</f>
        <v>0</v>
      </c>
      <c r="BF187" s="228">
        <f>IF(N187="snížená",J187,0)</f>
        <v>0</v>
      </c>
      <c r="BG187" s="228">
        <f>IF(N187="zákl. přenesená",J187,0)</f>
        <v>0</v>
      </c>
      <c r="BH187" s="228">
        <f>IF(N187="sníž. přenesená",J187,0)</f>
        <v>0</v>
      </c>
      <c r="BI187" s="228">
        <f>IF(N187="nulová",J187,0)</f>
        <v>0</v>
      </c>
      <c r="BJ187" s="17" t="s">
        <v>81</v>
      </c>
      <c r="BK187" s="228">
        <f>ROUND(I187*H187,2)</f>
        <v>0</v>
      </c>
      <c r="BL187" s="17" t="s">
        <v>132</v>
      </c>
      <c r="BM187" s="227" t="s">
        <v>178</v>
      </c>
    </row>
    <row r="188" s="13" customFormat="1">
      <c r="A188" s="13"/>
      <c r="B188" s="231"/>
      <c r="C188" s="232"/>
      <c r="D188" s="233" t="s">
        <v>197</v>
      </c>
      <c r="E188" s="234" t="s">
        <v>1</v>
      </c>
      <c r="F188" s="235" t="s">
        <v>465</v>
      </c>
      <c r="G188" s="232"/>
      <c r="H188" s="236">
        <v>56.399999999999999</v>
      </c>
      <c r="I188" s="237"/>
      <c r="J188" s="232"/>
      <c r="K188" s="232"/>
      <c r="L188" s="238"/>
      <c r="M188" s="239"/>
      <c r="N188" s="240"/>
      <c r="O188" s="240"/>
      <c r="P188" s="240"/>
      <c r="Q188" s="240"/>
      <c r="R188" s="240"/>
      <c r="S188" s="240"/>
      <c r="T188" s="241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42" t="s">
        <v>197</v>
      </c>
      <c r="AU188" s="242" t="s">
        <v>83</v>
      </c>
      <c r="AV188" s="13" t="s">
        <v>83</v>
      </c>
      <c r="AW188" s="13" t="s">
        <v>30</v>
      </c>
      <c r="AX188" s="13" t="s">
        <v>73</v>
      </c>
      <c r="AY188" s="242" t="s">
        <v>126</v>
      </c>
    </row>
    <row r="189" s="13" customFormat="1">
      <c r="A189" s="13"/>
      <c r="B189" s="231"/>
      <c r="C189" s="232"/>
      <c r="D189" s="233" t="s">
        <v>197</v>
      </c>
      <c r="E189" s="234" t="s">
        <v>1</v>
      </c>
      <c r="F189" s="235" t="s">
        <v>461</v>
      </c>
      <c r="G189" s="232"/>
      <c r="H189" s="236">
        <v>4</v>
      </c>
      <c r="I189" s="237"/>
      <c r="J189" s="232"/>
      <c r="K189" s="232"/>
      <c r="L189" s="238"/>
      <c r="M189" s="239"/>
      <c r="N189" s="240"/>
      <c r="O189" s="240"/>
      <c r="P189" s="240"/>
      <c r="Q189" s="240"/>
      <c r="R189" s="240"/>
      <c r="S189" s="240"/>
      <c r="T189" s="241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42" t="s">
        <v>197</v>
      </c>
      <c r="AU189" s="242" t="s">
        <v>83</v>
      </c>
      <c r="AV189" s="13" t="s">
        <v>83</v>
      </c>
      <c r="AW189" s="13" t="s">
        <v>30</v>
      </c>
      <c r="AX189" s="13" t="s">
        <v>73</v>
      </c>
      <c r="AY189" s="242" t="s">
        <v>126</v>
      </c>
    </row>
    <row r="190" s="13" customFormat="1">
      <c r="A190" s="13"/>
      <c r="B190" s="231"/>
      <c r="C190" s="232"/>
      <c r="D190" s="233" t="s">
        <v>197</v>
      </c>
      <c r="E190" s="234" t="s">
        <v>1</v>
      </c>
      <c r="F190" s="235" t="s">
        <v>462</v>
      </c>
      <c r="G190" s="232"/>
      <c r="H190" s="236">
        <v>17</v>
      </c>
      <c r="I190" s="237"/>
      <c r="J190" s="232"/>
      <c r="K190" s="232"/>
      <c r="L190" s="238"/>
      <c r="M190" s="239"/>
      <c r="N190" s="240"/>
      <c r="O190" s="240"/>
      <c r="P190" s="240"/>
      <c r="Q190" s="240"/>
      <c r="R190" s="240"/>
      <c r="S190" s="240"/>
      <c r="T190" s="241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2" t="s">
        <v>197</v>
      </c>
      <c r="AU190" s="242" t="s">
        <v>83</v>
      </c>
      <c r="AV190" s="13" t="s">
        <v>83</v>
      </c>
      <c r="AW190" s="13" t="s">
        <v>30</v>
      </c>
      <c r="AX190" s="13" t="s">
        <v>73</v>
      </c>
      <c r="AY190" s="242" t="s">
        <v>126</v>
      </c>
    </row>
    <row r="191" s="14" customFormat="1">
      <c r="A191" s="14"/>
      <c r="B191" s="243"/>
      <c r="C191" s="244"/>
      <c r="D191" s="233" t="s">
        <v>197</v>
      </c>
      <c r="E191" s="245" t="s">
        <v>1</v>
      </c>
      <c r="F191" s="246" t="s">
        <v>199</v>
      </c>
      <c r="G191" s="244"/>
      <c r="H191" s="247">
        <v>77.400000000000006</v>
      </c>
      <c r="I191" s="248"/>
      <c r="J191" s="244"/>
      <c r="K191" s="244"/>
      <c r="L191" s="249"/>
      <c r="M191" s="250"/>
      <c r="N191" s="251"/>
      <c r="O191" s="251"/>
      <c r="P191" s="251"/>
      <c r="Q191" s="251"/>
      <c r="R191" s="251"/>
      <c r="S191" s="251"/>
      <c r="T191" s="252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53" t="s">
        <v>197</v>
      </c>
      <c r="AU191" s="253" t="s">
        <v>83</v>
      </c>
      <c r="AV191" s="14" t="s">
        <v>132</v>
      </c>
      <c r="AW191" s="14" t="s">
        <v>30</v>
      </c>
      <c r="AX191" s="14" t="s">
        <v>81</v>
      </c>
      <c r="AY191" s="253" t="s">
        <v>126</v>
      </c>
    </row>
    <row r="192" s="2" customFormat="1" ht="33" customHeight="1">
      <c r="A192" s="38"/>
      <c r="B192" s="39"/>
      <c r="C192" s="216" t="s">
        <v>154</v>
      </c>
      <c r="D192" s="216" t="s">
        <v>127</v>
      </c>
      <c r="E192" s="217" t="s">
        <v>466</v>
      </c>
      <c r="F192" s="218" t="s">
        <v>467</v>
      </c>
      <c r="G192" s="219" t="s">
        <v>191</v>
      </c>
      <c r="H192" s="220">
        <v>77.400000000000006</v>
      </c>
      <c r="I192" s="221"/>
      <c r="J192" s="222">
        <f>ROUND(I192*H192,2)</f>
        <v>0</v>
      </c>
      <c r="K192" s="218" t="s">
        <v>131</v>
      </c>
      <c r="L192" s="44"/>
      <c r="M192" s="223" t="s">
        <v>1</v>
      </c>
      <c r="N192" s="224" t="s">
        <v>38</v>
      </c>
      <c r="O192" s="91"/>
      <c r="P192" s="225">
        <f>O192*H192</f>
        <v>0</v>
      </c>
      <c r="Q192" s="225">
        <v>0</v>
      </c>
      <c r="R192" s="225">
        <f>Q192*H192</f>
        <v>0</v>
      </c>
      <c r="S192" s="225">
        <v>0</v>
      </c>
      <c r="T192" s="226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227" t="s">
        <v>132</v>
      </c>
      <c r="AT192" s="227" t="s">
        <v>127</v>
      </c>
      <c r="AU192" s="227" t="s">
        <v>83</v>
      </c>
      <c r="AY192" s="17" t="s">
        <v>126</v>
      </c>
      <c r="BE192" s="228">
        <f>IF(N192="základní",J192,0)</f>
        <v>0</v>
      </c>
      <c r="BF192" s="228">
        <f>IF(N192="snížená",J192,0)</f>
        <v>0</v>
      </c>
      <c r="BG192" s="228">
        <f>IF(N192="zákl. přenesená",J192,0)</f>
        <v>0</v>
      </c>
      <c r="BH192" s="228">
        <f>IF(N192="sníž. přenesená",J192,0)</f>
        <v>0</v>
      </c>
      <c r="BI192" s="228">
        <f>IF(N192="nulová",J192,0)</f>
        <v>0</v>
      </c>
      <c r="BJ192" s="17" t="s">
        <v>81</v>
      </c>
      <c r="BK192" s="228">
        <f>ROUND(I192*H192,2)</f>
        <v>0</v>
      </c>
      <c r="BL192" s="17" t="s">
        <v>132</v>
      </c>
      <c r="BM192" s="227" t="s">
        <v>181</v>
      </c>
    </row>
    <row r="193" s="13" customFormat="1">
      <c r="A193" s="13"/>
      <c r="B193" s="231"/>
      <c r="C193" s="232"/>
      <c r="D193" s="233" t="s">
        <v>197</v>
      </c>
      <c r="E193" s="234" t="s">
        <v>1</v>
      </c>
      <c r="F193" s="235" t="s">
        <v>465</v>
      </c>
      <c r="G193" s="232"/>
      <c r="H193" s="236">
        <v>56.399999999999999</v>
      </c>
      <c r="I193" s="237"/>
      <c r="J193" s="232"/>
      <c r="K193" s="232"/>
      <c r="L193" s="238"/>
      <c r="M193" s="239"/>
      <c r="N193" s="240"/>
      <c r="O193" s="240"/>
      <c r="P193" s="240"/>
      <c r="Q193" s="240"/>
      <c r="R193" s="240"/>
      <c r="S193" s="240"/>
      <c r="T193" s="241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42" t="s">
        <v>197</v>
      </c>
      <c r="AU193" s="242" t="s">
        <v>83</v>
      </c>
      <c r="AV193" s="13" t="s">
        <v>83</v>
      </c>
      <c r="AW193" s="13" t="s">
        <v>30</v>
      </c>
      <c r="AX193" s="13" t="s">
        <v>73</v>
      </c>
      <c r="AY193" s="242" t="s">
        <v>126</v>
      </c>
    </row>
    <row r="194" s="13" customFormat="1">
      <c r="A194" s="13"/>
      <c r="B194" s="231"/>
      <c r="C194" s="232"/>
      <c r="D194" s="233" t="s">
        <v>197</v>
      </c>
      <c r="E194" s="234" t="s">
        <v>1</v>
      </c>
      <c r="F194" s="235" t="s">
        <v>461</v>
      </c>
      <c r="G194" s="232"/>
      <c r="H194" s="236">
        <v>4</v>
      </c>
      <c r="I194" s="237"/>
      <c r="J194" s="232"/>
      <c r="K194" s="232"/>
      <c r="L194" s="238"/>
      <c r="M194" s="239"/>
      <c r="N194" s="240"/>
      <c r="O194" s="240"/>
      <c r="P194" s="240"/>
      <c r="Q194" s="240"/>
      <c r="R194" s="240"/>
      <c r="S194" s="240"/>
      <c r="T194" s="241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42" t="s">
        <v>197</v>
      </c>
      <c r="AU194" s="242" t="s">
        <v>83</v>
      </c>
      <c r="AV194" s="13" t="s">
        <v>83</v>
      </c>
      <c r="AW194" s="13" t="s">
        <v>30</v>
      </c>
      <c r="AX194" s="13" t="s">
        <v>73</v>
      </c>
      <c r="AY194" s="242" t="s">
        <v>126</v>
      </c>
    </row>
    <row r="195" s="13" customFormat="1">
      <c r="A195" s="13"/>
      <c r="B195" s="231"/>
      <c r="C195" s="232"/>
      <c r="D195" s="233" t="s">
        <v>197</v>
      </c>
      <c r="E195" s="234" t="s">
        <v>1</v>
      </c>
      <c r="F195" s="235" t="s">
        <v>462</v>
      </c>
      <c r="G195" s="232"/>
      <c r="H195" s="236">
        <v>17</v>
      </c>
      <c r="I195" s="237"/>
      <c r="J195" s="232"/>
      <c r="K195" s="232"/>
      <c r="L195" s="238"/>
      <c r="M195" s="239"/>
      <c r="N195" s="240"/>
      <c r="O195" s="240"/>
      <c r="P195" s="240"/>
      <c r="Q195" s="240"/>
      <c r="R195" s="240"/>
      <c r="S195" s="240"/>
      <c r="T195" s="241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42" t="s">
        <v>197</v>
      </c>
      <c r="AU195" s="242" t="s">
        <v>83</v>
      </c>
      <c r="AV195" s="13" t="s">
        <v>83</v>
      </c>
      <c r="AW195" s="13" t="s">
        <v>30</v>
      </c>
      <c r="AX195" s="13" t="s">
        <v>73</v>
      </c>
      <c r="AY195" s="242" t="s">
        <v>126</v>
      </c>
    </row>
    <row r="196" s="14" customFormat="1">
      <c r="A196" s="14"/>
      <c r="B196" s="243"/>
      <c r="C196" s="244"/>
      <c r="D196" s="233" t="s">
        <v>197</v>
      </c>
      <c r="E196" s="245" t="s">
        <v>1</v>
      </c>
      <c r="F196" s="246" t="s">
        <v>199</v>
      </c>
      <c r="G196" s="244"/>
      <c r="H196" s="247">
        <v>77.400000000000006</v>
      </c>
      <c r="I196" s="248"/>
      <c r="J196" s="244"/>
      <c r="K196" s="244"/>
      <c r="L196" s="249"/>
      <c r="M196" s="250"/>
      <c r="N196" s="251"/>
      <c r="O196" s="251"/>
      <c r="P196" s="251"/>
      <c r="Q196" s="251"/>
      <c r="R196" s="251"/>
      <c r="S196" s="251"/>
      <c r="T196" s="252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53" t="s">
        <v>197</v>
      </c>
      <c r="AU196" s="253" t="s">
        <v>83</v>
      </c>
      <c r="AV196" s="14" t="s">
        <v>132</v>
      </c>
      <c r="AW196" s="14" t="s">
        <v>30</v>
      </c>
      <c r="AX196" s="14" t="s">
        <v>81</v>
      </c>
      <c r="AY196" s="253" t="s">
        <v>126</v>
      </c>
    </row>
    <row r="197" s="2" customFormat="1" ht="44.25" customHeight="1">
      <c r="A197" s="38"/>
      <c r="B197" s="39"/>
      <c r="C197" s="216" t="s">
        <v>182</v>
      </c>
      <c r="D197" s="216" t="s">
        <v>127</v>
      </c>
      <c r="E197" s="217" t="s">
        <v>468</v>
      </c>
      <c r="F197" s="218" t="s">
        <v>469</v>
      </c>
      <c r="G197" s="219" t="s">
        <v>191</v>
      </c>
      <c r="H197" s="220">
        <v>105.59999999999999</v>
      </c>
      <c r="I197" s="221"/>
      <c r="J197" s="222">
        <f>ROUND(I197*H197,2)</f>
        <v>0</v>
      </c>
      <c r="K197" s="218" t="s">
        <v>131</v>
      </c>
      <c r="L197" s="44"/>
      <c r="M197" s="223" t="s">
        <v>1</v>
      </c>
      <c r="N197" s="224" t="s">
        <v>38</v>
      </c>
      <c r="O197" s="91"/>
      <c r="P197" s="225">
        <f>O197*H197</f>
        <v>0</v>
      </c>
      <c r="Q197" s="225">
        <v>0</v>
      </c>
      <c r="R197" s="225">
        <f>Q197*H197</f>
        <v>0</v>
      </c>
      <c r="S197" s="225">
        <v>0</v>
      </c>
      <c r="T197" s="226">
        <f>S197*H197</f>
        <v>0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227" t="s">
        <v>132</v>
      </c>
      <c r="AT197" s="227" t="s">
        <v>127</v>
      </c>
      <c r="AU197" s="227" t="s">
        <v>83</v>
      </c>
      <c r="AY197" s="17" t="s">
        <v>126</v>
      </c>
      <c r="BE197" s="228">
        <f>IF(N197="základní",J197,0)</f>
        <v>0</v>
      </c>
      <c r="BF197" s="228">
        <f>IF(N197="snížená",J197,0)</f>
        <v>0</v>
      </c>
      <c r="BG197" s="228">
        <f>IF(N197="zákl. přenesená",J197,0)</f>
        <v>0</v>
      </c>
      <c r="BH197" s="228">
        <f>IF(N197="sníž. přenesená",J197,0)</f>
        <v>0</v>
      </c>
      <c r="BI197" s="228">
        <f>IF(N197="nulová",J197,0)</f>
        <v>0</v>
      </c>
      <c r="BJ197" s="17" t="s">
        <v>81</v>
      </c>
      <c r="BK197" s="228">
        <f>ROUND(I197*H197,2)</f>
        <v>0</v>
      </c>
      <c r="BL197" s="17" t="s">
        <v>132</v>
      </c>
      <c r="BM197" s="227" t="s">
        <v>185</v>
      </c>
    </row>
    <row r="198" s="13" customFormat="1">
      <c r="A198" s="13"/>
      <c r="B198" s="231"/>
      <c r="C198" s="232"/>
      <c r="D198" s="233" t="s">
        <v>197</v>
      </c>
      <c r="E198" s="234" t="s">
        <v>1</v>
      </c>
      <c r="F198" s="235" t="s">
        <v>460</v>
      </c>
      <c r="G198" s="232"/>
      <c r="H198" s="236">
        <v>84.599999999999994</v>
      </c>
      <c r="I198" s="237"/>
      <c r="J198" s="232"/>
      <c r="K198" s="232"/>
      <c r="L198" s="238"/>
      <c r="M198" s="239"/>
      <c r="N198" s="240"/>
      <c r="O198" s="240"/>
      <c r="P198" s="240"/>
      <c r="Q198" s="240"/>
      <c r="R198" s="240"/>
      <c r="S198" s="240"/>
      <c r="T198" s="241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42" t="s">
        <v>197</v>
      </c>
      <c r="AU198" s="242" t="s">
        <v>83</v>
      </c>
      <c r="AV198" s="13" t="s">
        <v>83</v>
      </c>
      <c r="AW198" s="13" t="s">
        <v>30</v>
      </c>
      <c r="AX198" s="13" t="s">
        <v>73</v>
      </c>
      <c r="AY198" s="242" t="s">
        <v>126</v>
      </c>
    </row>
    <row r="199" s="13" customFormat="1">
      <c r="A199" s="13"/>
      <c r="B199" s="231"/>
      <c r="C199" s="232"/>
      <c r="D199" s="233" t="s">
        <v>197</v>
      </c>
      <c r="E199" s="234" t="s">
        <v>1</v>
      </c>
      <c r="F199" s="235" t="s">
        <v>461</v>
      </c>
      <c r="G199" s="232"/>
      <c r="H199" s="236">
        <v>4</v>
      </c>
      <c r="I199" s="237"/>
      <c r="J199" s="232"/>
      <c r="K199" s="232"/>
      <c r="L199" s="238"/>
      <c r="M199" s="239"/>
      <c r="N199" s="240"/>
      <c r="O199" s="240"/>
      <c r="P199" s="240"/>
      <c r="Q199" s="240"/>
      <c r="R199" s="240"/>
      <c r="S199" s="240"/>
      <c r="T199" s="241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42" t="s">
        <v>197</v>
      </c>
      <c r="AU199" s="242" t="s">
        <v>83</v>
      </c>
      <c r="AV199" s="13" t="s">
        <v>83</v>
      </c>
      <c r="AW199" s="13" t="s">
        <v>30</v>
      </c>
      <c r="AX199" s="13" t="s">
        <v>73</v>
      </c>
      <c r="AY199" s="242" t="s">
        <v>126</v>
      </c>
    </row>
    <row r="200" s="13" customFormat="1">
      <c r="A200" s="13"/>
      <c r="B200" s="231"/>
      <c r="C200" s="232"/>
      <c r="D200" s="233" t="s">
        <v>197</v>
      </c>
      <c r="E200" s="234" t="s">
        <v>1</v>
      </c>
      <c r="F200" s="235" t="s">
        <v>462</v>
      </c>
      <c r="G200" s="232"/>
      <c r="H200" s="236">
        <v>17</v>
      </c>
      <c r="I200" s="237"/>
      <c r="J200" s="232"/>
      <c r="K200" s="232"/>
      <c r="L200" s="238"/>
      <c r="M200" s="239"/>
      <c r="N200" s="240"/>
      <c r="O200" s="240"/>
      <c r="P200" s="240"/>
      <c r="Q200" s="240"/>
      <c r="R200" s="240"/>
      <c r="S200" s="240"/>
      <c r="T200" s="241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42" t="s">
        <v>197</v>
      </c>
      <c r="AU200" s="242" t="s">
        <v>83</v>
      </c>
      <c r="AV200" s="13" t="s">
        <v>83</v>
      </c>
      <c r="AW200" s="13" t="s">
        <v>30</v>
      </c>
      <c r="AX200" s="13" t="s">
        <v>73</v>
      </c>
      <c r="AY200" s="242" t="s">
        <v>126</v>
      </c>
    </row>
    <row r="201" s="14" customFormat="1">
      <c r="A201" s="14"/>
      <c r="B201" s="243"/>
      <c r="C201" s="244"/>
      <c r="D201" s="233" t="s">
        <v>197</v>
      </c>
      <c r="E201" s="245" t="s">
        <v>1</v>
      </c>
      <c r="F201" s="246" t="s">
        <v>199</v>
      </c>
      <c r="G201" s="244"/>
      <c r="H201" s="247">
        <v>105.59999999999999</v>
      </c>
      <c r="I201" s="248"/>
      <c r="J201" s="244"/>
      <c r="K201" s="244"/>
      <c r="L201" s="249"/>
      <c r="M201" s="250"/>
      <c r="N201" s="251"/>
      <c r="O201" s="251"/>
      <c r="P201" s="251"/>
      <c r="Q201" s="251"/>
      <c r="R201" s="251"/>
      <c r="S201" s="251"/>
      <c r="T201" s="252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53" t="s">
        <v>197</v>
      </c>
      <c r="AU201" s="253" t="s">
        <v>83</v>
      </c>
      <c r="AV201" s="14" t="s">
        <v>132</v>
      </c>
      <c r="AW201" s="14" t="s">
        <v>30</v>
      </c>
      <c r="AX201" s="14" t="s">
        <v>81</v>
      </c>
      <c r="AY201" s="253" t="s">
        <v>126</v>
      </c>
    </row>
    <row r="202" s="2" customFormat="1" ht="55.5" customHeight="1">
      <c r="A202" s="38"/>
      <c r="B202" s="39"/>
      <c r="C202" s="216" t="s">
        <v>158</v>
      </c>
      <c r="D202" s="216" t="s">
        <v>127</v>
      </c>
      <c r="E202" s="217" t="s">
        <v>470</v>
      </c>
      <c r="F202" s="218" t="s">
        <v>471</v>
      </c>
      <c r="G202" s="219" t="s">
        <v>271</v>
      </c>
      <c r="H202" s="220">
        <v>118</v>
      </c>
      <c r="I202" s="221"/>
      <c r="J202" s="222">
        <f>ROUND(I202*H202,2)</f>
        <v>0</v>
      </c>
      <c r="K202" s="218" t="s">
        <v>131</v>
      </c>
      <c r="L202" s="44"/>
      <c r="M202" s="223" t="s">
        <v>1</v>
      </c>
      <c r="N202" s="224" t="s">
        <v>38</v>
      </c>
      <c r="O202" s="91"/>
      <c r="P202" s="225">
        <f>O202*H202</f>
        <v>0</v>
      </c>
      <c r="Q202" s="225">
        <v>0</v>
      </c>
      <c r="R202" s="225">
        <f>Q202*H202</f>
        <v>0</v>
      </c>
      <c r="S202" s="225">
        <v>0</v>
      </c>
      <c r="T202" s="226">
        <f>S202*H202</f>
        <v>0</v>
      </c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R202" s="227" t="s">
        <v>132</v>
      </c>
      <c r="AT202" s="227" t="s">
        <v>127</v>
      </c>
      <c r="AU202" s="227" t="s">
        <v>83</v>
      </c>
      <c r="AY202" s="17" t="s">
        <v>126</v>
      </c>
      <c r="BE202" s="228">
        <f>IF(N202="základní",J202,0)</f>
        <v>0</v>
      </c>
      <c r="BF202" s="228">
        <f>IF(N202="snížená",J202,0)</f>
        <v>0</v>
      </c>
      <c r="BG202" s="228">
        <f>IF(N202="zákl. přenesená",J202,0)</f>
        <v>0</v>
      </c>
      <c r="BH202" s="228">
        <f>IF(N202="sníž. přenesená",J202,0)</f>
        <v>0</v>
      </c>
      <c r="BI202" s="228">
        <f>IF(N202="nulová",J202,0)</f>
        <v>0</v>
      </c>
      <c r="BJ202" s="17" t="s">
        <v>81</v>
      </c>
      <c r="BK202" s="228">
        <f>ROUND(I202*H202,2)</f>
        <v>0</v>
      </c>
      <c r="BL202" s="17" t="s">
        <v>132</v>
      </c>
      <c r="BM202" s="227" t="s">
        <v>192</v>
      </c>
    </row>
    <row r="203" s="13" customFormat="1">
      <c r="A203" s="13"/>
      <c r="B203" s="231"/>
      <c r="C203" s="232"/>
      <c r="D203" s="233" t="s">
        <v>197</v>
      </c>
      <c r="E203" s="234" t="s">
        <v>1</v>
      </c>
      <c r="F203" s="235" t="s">
        <v>472</v>
      </c>
      <c r="G203" s="232"/>
      <c r="H203" s="236">
        <v>94</v>
      </c>
      <c r="I203" s="237"/>
      <c r="J203" s="232"/>
      <c r="K203" s="232"/>
      <c r="L203" s="238"/>
      <c r="M203" s="239"/>
      <c r="N203" s="240"/>
      <c r="O203" s="240"/>
      <c r="P203" s="240"/>
      <c r="Q203" s="240"/>
      <c r="R203" s="240"/>
      <c r="S203" s="240"/>
      <c r="T203" s="241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42" t="s">
        <v>197</v>
      </c>
      <c r="AU203" s="242" t="s">
        <v>83</v>
      </c>
      <c r="AV203" s="13" t="s">
        <v>83</v>
      </c>
      <c r="AW203" s="13" t="s">
        <v>30</v>
      </c>
      <c r="AX203" s="13" t="s">
        <v>73</v>
      </c>
      <c r="AY203" s="242" t="s">
        <v>126</v>
      </c>
    </row>
    <row r="204" s="13" customFormat="1">
      <c r="A204" s="13"/>
      <c r="B204" s="231"/>
      <c r="C204" s="232"/>
      <c r="D204" s="233" t="s">
        <v>197</v>
      </c>
      <c r="E204" s="234" t="s">
        <v>1</v>
      </c>
      <c r="F204" s="235" t="s">
        <v>473</v>
      </c>
      <c r="G204" s="232"/>
      <c r="H204" s="236">
        <v>8</v>
      </c>
      <c r="I204" s="237"/>
      <c r="J204" s="232"/>
      <c r="K204" s="232"/>
      <c r="L204" s="238"/>
      <c r="M204" s="239"/>
      <c r="N204" s="240"/>
      <c r="O204" s="240"/>
      <c r="P204" s="240"/>
      <c r="Q204" s="240"/>
      <c r="R204" s="240"/>
      <c r="S204" s="240"/>
      <c r="T204" s="241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42" t="s">
        <v>197</v>
      </c>
      <c r="AU204" s="242" t="s">
        <v>83</v>
      </c>
      <c r="AV204" s="13" t="s">
        <v>83</v>
      </c>
      <c r="AW204" s="13" t="s">
        <v>30</v>
      </c>
      <c r="AX204" s="13" t="s">
        <v>73</v>
      </c>
      <c r="AY204" s="242" t="s">
        <v>126</v>
      </c>
    </row>
    <row r="205" s="13" customFormat="1">
      <c r="A205" s="13"/>
      <c r="B205" s="231"/>
      <c r="C205" s="232"/>
      <c r="D205" s="233" t="s">
        <v>197</v>
      </c>
      <c r="E205" s="234" t="s">
        <v>1</v>
      </c>
      <c r="F205" s="235" t="s">
        <v>474</v>
      </c>
      <c r="G205" s="232"/>
      <c r="H205" s="236">
        <v>16</v>
      </c>
      <c r="I205" s="237"/>
      <c r="J205" s="232"/>
      <c r="K205" s="232"/>
      <c r="L205" s="238"/>
      <c r="M205" s="239"/>
      <c r="N205" s="240"/>
      <c r="O205" s="240"/>
      <c r="P205" s="240"/>
      <c r="Q205" s="240"/>
      <c r="R205" s="240"/>
      <c r="S205" s="240"/>
      <c r="T205" s="241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42" t="s">
        <v>197</v>
      </c>
      <c r="AU205" s="242" t="s">
        <v>83</v>
      </c>
      <c r="AV205" s="13" t="s">
        <v>83</v>
      </c>
      <c r="AW205" s="13" t="s">
        <v>30</v>
      </c>
      <c r="AX205" s="13" t="s">
        <v>73</v>
      </c>
      <c r="AY205" s="242" t="s">
        <v>126</v>
      </c>
    </row>
    <row r="206" s="14" customFormat="1">
      <c r="A206" s="14"/>
      <c r="B206" s="243"/>
      <c r="C206" s="244"/>
      <c r="D206" s="233" t="s">
        <v>197</v>
      </c>
      <c r="E206" s="245" t="s">
        <v>1</v>
      </c>
      <c r="F206" s="246" t="s">
        <v>199</v>
      </c>
      <c r="G206" s="244"/>
      <c r="H206" s="247">
        <v>118</v>
      </c>
      <c r="I206" s="248"/>
      <c r="J206" s="244"/>
      <c r="K206" s="244"/>
      <c r="L206" s="249"/>
      <c r="M206" s="250"/>
      <c r="N206" s="251"/>
      <c r="O206" s="251"/>
      <c r="P206" s="251"/>
      <c r="Q206" s="251"/>
      <c r="R206" s="251"/>
      <c r="S206" s="251"/>
      <c r="T206" s="252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53" t="s">
        <v>197</v>
      </c>
      <c r="AU206" s="253" t="s">
        <v>83</v>
      </c>
      <c r="AV206" s="14" t="s">
        <v>132</v>
      </c>
      <c r="AW206" s="14" t="s">
        <v>30</v>
      </c>
      <c r="AX206" s="14" t="s">
        <v>81</v>
      </c>
      <c r="AY206" s="253" t="s">
        <v>126</v>
      </c>
    </row>
    <row r="207" s="12" customFormat="1" ht="22.8" customHeight="1">
      <c r="A207" s="12"/>
      <c r="B207" s="202"/>
      <c r="C207" s="203"/>
      <c r="D207" s="204" t="s">
        <v>72</v>
      </c>
      <c r="E207" s="229" t="s">
        <v>141</v>
      </c>
      <c r="F207" s="229" t="s">
        <v>475</v>
      </c>
      <c r="G207" s="203"/>
      <c r="H207" s="203"/>
      <c r="I207" s="206"/>
      <c r="J207" s="230">
        <f>BK207</f>
        <v>0</v>
      </c>
      <c r="K207" s="203"/>
      <c r="L207" s="208"/>
      <c r="M207" s="209"/>
      <c r="N207" s="210"/>
      <c r="O207" s="210"/>
      <c r="P207" s="211">
        <f>SUM(P208:P229)</f>
        <v>0</v>
      </c>
      <c r="Q207" s="210"/>
      <c r="R207" s="211">
        <f>SUM(R208:R229)</f>
        <v>0</v>
      </c>
      <c r="S207" s="210"/>
      <c r="T207" s="212">
        <f>SUM(T208:T229)</f>
        <v>0</v>
      </c>
      <c r="U207" s="12"/>
      <c r="V207" s="12"/>
      <c r="W207" s="12"/>
      <c r="X207" s="12"/>
      <c r="Y207" s="12"/>
      <c r="Z207" s="12"/>
      <c r="AA207" s="12"/>
      <c r="AB207" s="12"/>
      <c r="AC207" s="12"/>
      <c r="AD207" s="12"/>
      <c r="AE207" s="12"/>
      <c r="AR207" s="213" t="s">
        <v>81</v>
      </c>
      <c r="AT207" s="214" t="s">
        <v>72</v>
      </c>
      <c r="AU207" s="214" t="s">
        <v>81</v>
      </c>
      <c r="AY207" s="213" t="s">
        <v>126</v>
      </c>
      <c r="BK207" s="215">
        <f>SUM(BK208:BK229)</f>
        <v>0</v>
      </c>
    </row>
    <row r="208" s="2" customFormat="1" ht="37.8" customHeight="1">
      <c r="A208" s="38"/>
      <c r="B208" s="39"/>
      <c r="C208" s="216" t="s">
        <v>193</v>
      </c>
      <c r="D208" s="216" t="s">
        <v>127</v>
      </c>
      <c r="E208" s="217" t="s">
        <v>476</v>
      </c>
      <c r="F208" s="218" t="s">
        <v>477</v>
      </c>
      <c r="G208" s="219" t="s">
        <v>271</v>
      </c>
      <c r="H208" s="220">
        <v>49</v>
      </c>
      <c r="I208" s="221"/>
      <c r="J208" s="222">
        <f>ROUND(I208*H208,2)</f>
        <v>0</v>
      </c>
      <c r="K208" s="218" t="s">
        <v>131</v>
      </c>
      <c r="L208" s="44"/>
      <c r="M208" s="223" t="s">
        <v>1</v>
      </c>
      <c r="N208" s="224" t="s">
        <v>38</v>
      </c>
      <c r="O208" s="91"/>
      <c r="P208" s="225">
        <f>O208*H208</f>
        <v>0</v>
      </c>
      <c r="Q208" s="225">
        <v>0</v>
      </c>
      <c r="R208" s="225">
        <f>Q208*H208</f>
        <v>0</v>
      </c>
      <c r="S208" s="225">
        <v>0</v>
      </c>
      <c r="T208" s="226">
        <f>S208*H208</f>
        <v>0</v>
      </c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R208" s="227" t="s">
        <v>132</v>
      </c>
      <c r="AT208" s="227" t="s">
        <v>127</v>
      </c>
      <c r="AU208" s="227" t="s">
        <v>83</v>
      </c>
      <c r="AY208" s="17" t="s">
        <v>126</v>
      </c>
      <c r="BE208" s="228">
        <f>IF(N208="základní",J208,0)</f>
        <v>0</v>
      </c>
      <c r="BF208" s="228">
        <f>IF(N208="snížená",J208,0)</f>
        <v>0</v>
      </c>
      <c r="BG208" s="228">
        <f>IF(N208="zákl. přenesená",J208,0)</f>
        <v>0</v>
      </c>
      <c r="BH208" s="228">
        <f>IF(N208="sníž. přenesená",J208,0)</f>
        <v>0</v>
      </c>
      <c r="BI208" s="228">
        <f>IF(N208="nulová",J208,0)</f>
        <v>0</v>
      </c>
      <c r="BJ208" s="17" t="s">
        <v>81</v>
      </c>
      <c r="BK208" s="228">
        <f>ROUND(I208*H208,2)</f>
        <v>0</v>
      </c>
      <c r="BL208" s="17" t="s">
        <v>132</v>
      </c>
      <c r="BM208" s="227" t="s">
        <v>196</v>
      </c>
    </row>
    <row r="209" s="13" customFormat="1">
      <c r="A209" s="13"/>
      <c r="B209" s="231"/>
      <c r="C209" s="232"/>
      <c r="D209" s="233" t="s">
        <v>197</v>
      </c>
      <c r="E209" s="234" t="s">
        <v>1</v>
      </c>
      <c r="F209" s="235" t="s">
        <v>478</v>
      </c>
      <c r="G209" s="232"/>
      <c r="H209" s="236">
        <v>49</v>
      </c>
      <c r="I209" s="237"/>
      <c r="J209" s="232"/>
      <c r="K209" s="232"/>
      <c r="L209" s="238"/>
      <c r="M209" s="239"/>
      <c r="N209" s="240"/>
      <c r="O209" s="240"/>
      <c r="P209" s="240"/>
      <c r="Q209" s="240"/>
      <c r="R209" s="240"/>
      <c r="S209" s="240"/>
      <c r="T209" s="241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42" t="s">
        <v>197</v>
      </c>
      <c r="AU209" s="242" t="s">
        <v>83</v>
      </c>
      <c r="AV209" s="13" t="s">
        <v>83</v>
      </c>
      <c r="AW209" s="13" t="s">
        <v>30</v>
      </c>
      <c r="AX209" s="13" t="s">
        <v>73</v>
      </c>
      <c r="AY209" s="242" t="s">
        <v>126</v>
      </c>
    </row>
    <row r="210" s="14" customFormat="1">
      <c r="A210" s="14"/>
      <c r="B210" s="243"/>
      <c r="C210" s="244"/>
      <c r="D210" s="233" t="s">
        <v>197</v>
      </c>
      <c r="E210" s="245" t="s">
        <v>1</v>
      </c>
      <c r="F210" s="246" t="s">
        <v>199</v>
      </c>
      <c r="G210" s="244"/>
      <c r="H210" s="247">
        <v>49</v>
      </c>
      <c r="I210" s="248"/>
      <c r="J210" s="244"/>
      <c r="K210" s="244"/>
      <c r="L210" s="249"/>
      <c r="M210" s="250"/>
      <c r="N210" s="251"/>
      <c r="O210" s="251"/>
      <c r="P210" s="251"/>
      <c r="Q210" s="251"/>
      <c r="R210" s="251"/>
      <c r="S210" s="251"/>
      <c r="T210" s="252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53" t="s">
        <v>197</v>
      </c>
      <c r="AU210" s="253" t="s">
        <v>83</v>
      </c>
      <c r="AV210" s="14" t="s">
        <v>132</v>
      </c>
      <c r="AW210" s="14" t="s">
        <v>30</v>
      </c>
      <c r="AX210" s="14" t="s">
        <v>81</v>
      </c>
      <c r="AY210" s="253" t="s">
        <v>126</v>
      </c>
    </row>
    <row r="211" s="2" customFormat="1" ht="37.8" customHeight="1">
      <c r="A211" s="38"/>
      <c r="B211" s="39"/>
      <c r="C211" s="216" t="s">
        <v>161</v>
      </c>
      <c r="D211" s="216" t="s">
        <v>127</v>
      </c>
      <c r="E211" s="217" t="s">
        <v>479</v>
      </c>
      <c r="F211" s="218" t="s">
        <v>480</v>
      </c>
      <c r="G211" s="219" t="s">
        <v>271</v>
      </c>
      <c r="H211" s="220">
        <v>2.5</v>
      </c>
      <c r="I211" s="221"/>
      <c r="J211" s="222">
        <f>ROUND(I211*H211,2)</f>
        <v>0</v>
      </c>
      <c r="K211" s="218" t="s">
        <v>131</v>
      </c>
      <c r="L211" s="44"/>
      <c r="M211" s="223" t="s">
        <v>1</v>
      </c>
      <c r="N211" s="224" t="s">
        <v>38</v>
      </c>
      <c r="O211" s="91"/>
      <c r="P211" s="225">
        <f>O211*H211</f>
        <v>0</v>
      </c>
      <c r="Q211" s="225">
        <v>0</v>
      </c>
      <c r="R211" s="225">
        <f>Q211*H211</f>
        <v>0</v>
      </c>
      <c r="S211" s="225">
        <v>0</v>
      </c>
      <c r="T211" s="226">
        <f>S211*H211</f>
        <v>0</v>
      </c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R211" s="227" t="s">
        <v>132</v>
      </c>
      <c r="AT211" s="227" t="s">
        <v>127</v>
      </c>
      <c r="AU211" s="227" t="s">
        <v>83</v>
      </c>
      <c r="AY211" s="17" t="s">
        <v>126</v>
      </c>
      <c r="BE211" s="228">
        <f>IF(N211="základní",J211,0)</f>
        <v>0</v>
      </c>
      <c r="BF211" s="228">
        <f>IF(N211="snížená",J211,0)</f>
        <v>0</v>
      </c>
      <c r="BG211" s="228">
        <f>IF(N211="zákl. přenesená",J211,0)</f>
        <v>0</v>
      </c>
      <c r="BH211" s="228">
        <f>IF(N211="sníž. přenesená",J211,0)</f>
        <v>0</v>
      </c>
      <c r="BI211" s="228">
        <f>IF(N211="nulová",J211,0)</f>
        <v>0</v>
      </c>
      <c r="BJ211" s="17" t="s">
        <v>81</v>
      </c>
      <c r="BK211" s="228">
        <f>ROUND(I211*H211,2)</f>
        <v>0</v>
      </c>
      <c r="BL211" s="17" t="s">
        <v>132</v>
      </c>
      <c r="BM211" s="227" t="s">
        <v>202</v>
      </c>
    </row>
    <row r="212" s="13" customFormat="1">
      <c r="A212" s="13"/>
      <c r="B212" s="231"/>
      <c r="C212" s="232"/>
      <c r="D212" s="233" t="s">
        <v>197</v>
      </c>
      <c r="E212" s="234" t="s">
        <v>1</v>
      </c>
      <c r="F212" s="235" t="s">
        <v>481</v>
      </c>
      <c r="G212" s="232"/>
      <c r="H212" s="236">
        <v>2.5</v>
      </c>
      <c r="I212" s="237"/>
      <c r="J212" s="232"/>
      <c r="K212" s="232"/>
      <c r="L212" s="238"/>
      <c r="M212" s="239"/>
      <c r="N212" s="240"/>
      <c r="O212" s="240"/>
      <c r="P212" s="240"/>
      <c r="Q212" s="240"/>
      <c r="R212" s="240"/>
      <c r="S212" s="240"/>
      <c r="T212" s="241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42" t="s">
        <v>197</v>
      </c>
      <c r="AU212" s="242" t="s">
        <v>83</v>
      </c>
      <c r="AV212" s="13" t="s">
        <v>83</v>
      </c>
      <c r="AW212" s="13" t="s">
        <v>30</v>
      </c>
      <c r="AX212" s="13" t="s">
        <v>73</v>
      </c>
      <c r="AY212" s="242" t="s">
        <v>126</v>
      </c>
    </row>
    <row r="213" s="14" customFormat="1">
      <c r="A213" s="14"/>
      <c r="B213" s="243"/>
      <c r="C213" s="244"/>
      <c r="D213" s="233" t="s">
        <v>197</v>
      </c>
      <c r="E213" s="245" t="s">
        <v>1</v>
      </c>
      <c r="F213" s="246" t="s">
        <v>199</v>
      </c>
      <c r="G213" s="244"/>
      <c r="H213" s="247">
        <v>2.5</v>
      </c>
      <c r="I213" s="248"/>
      <c r="J213" s="244"/>
      <c r="K213" s="244"/>
      <c r="L213" s="249"/>
      <c r="M213" s="250"/>
      <c r="N213" s="251"/>
      <c r="O213" s="251"/>
      <c r="P213" s="251"/>
      <c r="Q213" s="251"/>
      <c r="R213" s="251"/>
      <c r="S213" s="251"/>
      <c r="T213" s="252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53" t="s">
        <v>197</v>
      </c>
      <c r="AU213" s="253" t="s">
        <v>83</v>
      </c>
      <c r="AV213" s="14" t="s">
        <v>132</v>
      </c>
      <c r="AW213" s="14" t="s">
        <v>30</v>
      </c>
      <c r="AX213" s="14" t="s">
        <v>81</v>
      </c>
      <c r="AY213" s="253" t="s">
        <v>126</v>
      </c>
    </row>
    <row r="214" s="2" customFormat="1" ht="33" customHeight="1">
      <c r="A214" s="38"/>
      <c r="B214" s="39"/>
      <c r="C214" s="216" t="s">
        <v>7</v>
      </c>
      <c r="D214" s="216" t="s">
        <v>127</v>
      </c>
      <c r="E214" s="217" t="s">
        <v>482</v>
      </c>
      <c r="F214" s="218" t="s">
        <v>483</v>
      </c>
      <c r="G214" s="219" t="s">
        <v>271</v>
      </c>
      <c r="H214" s="220">
        <v>15.4</v>
      </c>
      <c r="I214" s="221"/>
      <c r="J214" s="222">
        <f>ROUND(I214*H214,2)</f>
        <v>0</v>
      </c>
      <c r="K214" s="218" t="s">
        <v>131</v>
      </c>
      <c r="L214" s="44"/>
      <c r="M214" s="223" t="s">
        <v>1</v>
      </c>
      <c r="N214" s="224" t="s">
        <v>38</v>
      </c>
      <c r="O214" s="91"/>
      <c r="P214" s="225">
        <f>O214*H214</f>
        <v>0</v>
      </c>
      <c r="Q214" s="225">
        <v>0</v>
      </c>
      <c r="R214" s="225">
        <f>Q214*H214</f>
        <v>0</v>
      </c>
      <c r="S214" s="225">
        <v>0</v>
      </c>
      <c r="T214" s="226">
        <f>S214*H214</f>
        <v>0</v>
      </c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R214" s="227" t="s">
        <v>132</v>
      </c>
      <c r="AT214" s="227" t="s">
        <v>127</v>
      </c>
      <c r="AU214" s="227" t="s">
        <v>83</v>
      </c>
      <c r="AY214" s="17" t="s">
        <v>126</v>
      </c>
      <c r="BE214" s="228">
        <f>IF(N214="základní",J214,0)</f>
        <v>0</v>
      </c>
      <c r="BF214" s="228">
        <f>IF(N214="snížená",J214,0)</f>
        <v>0</v>
      </c>
      <c r="BG214" s="228">
        <f>IF(N214="zákl. přenesená",J214,0)</f>
        <v>0</v>
      </c>
      <c r="BH214" s="228">
        <f>IF(N214="sníž. přenesená",J214,0)</f>
        <v>0</v>
      </c>
      <c r="BI214" s="228">
        <f>IF(N214="nulová",J214,0)</f>
        <v>0</v>
      </c>
      <c r="BJ214" s="17" t="s">
        <v>81</v>
      </c>
      <c r="BK214" s="228">
        <f>ROUND(I214*H214,2)</f>
        <v>0</v>
      </c>
      <c r="BL214" s="17" t="s">
        <v>132</v>
      </c>
      <c r="BM214" s="227" t="s">
        <v>206</v>
      </c>
    </row>
    <row r="215" s="13" customFormat="1">
      <c r="A215" s="13"/>
      <c r="B215" s="231"/>
      <c r="C215" s="232"/>
      <c r="D215" s="233" t="s">
        <v>197</v>
      </c>
      <c r="E215" s="234" t="s">
        <v>1</v>
      </c>
      <c r="F215" s="235" t="s">
        <v>484</v>
      </c>
      <c r="G215" s="232"/>
      <c r="H215" s="236">
        <v>10.9</v>
      </c>
      <c r="I215" s="237"/>
      <c r="J215" s="232"/>
      <c r="K215" s="232"/>
      <c r="L215" s="238"/>
      <c r="M215" s="239"/>
      <c r="N215" s="240"/>
      <c r="O215" s="240"/>
      <c r="P215" s="240"/>
      <c r="Q215" s="240"/>
      <c r="R215" s="240"/>
      <c r="S215" s="240"/>
      <c r="T215" s="241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42" t="s">
        <v>197</v>
      </c>
      <c r="AU215" s="242" t="s">
        <v>83</v>
      </c>
      <c r="AV215" s="13" t="s">
        <v>83</v>
      </c>
      <c r="AW215" s="13" t="s">
        <v>30</v>
      </c>
      <c r="AX215" s="13" t="s">
        <v>73</v>
      </c>
      <c r="AY215" s="242" t="s">
        <v>126</v>
      </c>
    </row>
    <row r="216" s="13" customFormat="1">
      <c r="A216" s="13"/>
      <c r="B216" s="231"/>
      <c r="C216" s="232"/>
      <c r="D216" s="233" t="s">
        <v>197</v>
      </c>
      <c r="E216" s="234" t="s">
        <v>1</v>
      </c>
      <c r="F216" s="235" t="s">
        <v>485</v>
      </c>
      <c r="G216" s="232"/>
      <c r="H216" s="236">
        <v>4.5</v>
      </c>
      <c r="I216" s="237"/>
      <c r="J216" s="232"/>
      <c r="K216" s="232"/>
      <c r="L216" s="238"/>
      <c r="M216" s="239"/>
      <c r="N216" s="240"/>
      <c r="O216" s="240"/>
      <c r="P216" s="240"/>
      <c r="Q216" s="240"/>
      <c r="R216" s="240"/>
      <c r="S216" s="240"/>
      <c r="T216" s="241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42" t="s">
        <v>197</v>
      </c>
      <c r="AU216" s="242" t="s">
        <v>83</v>
      </c>
      <c r="AV216" s="13" t="s">
        <v>83</v>
      </c>
      <c r="AW216" s="13" t="s">
        <v>30</v>
      </c>
      <c r="AX216" s="13" t="s">
        <v>73</v>
      </c>
      <c r="AY216" s="242" t="s">
        <v>126</v>
      </c>
    </row>
    <row r="217" s="14" customFormat="1">
      <c r="A217" s="14"/>
      <c r="B217" s="243"/>
      <c r="C217" s="244"/>
      <c r="D217" s="233" t="s">
        <v>197</v>
      </c>
      <c r="E217" s="245" t="s">
        <v>1</v>
      </c>
      <c r="F217" s="246" t="s">
        <v>199</v>
      </c>
      <c r="G217" s="244"/>
      <c r="H217" s="247">
        <v>15.4</v>
      </c>
      <c r="I217" s="248"/>
      <c r="J217" s="244"/>
      <c r="K217" s="244"/>
      <c r="L217" s="249"/>
      <c r="M217" s="250"/>
      <c r="N217" s="251"/>
      <c r="O217" s="251"/>
      <c r="P217" s="251"/>
      <c r="Q217" s="251"/>
      <c r="R217" s="251"/>
      <c r="S217" s="251"/>
      <c r="T217" s="252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53" t="s">
        <v>197</v>
      </c>
      <c r="AU217" s="253" t="s">
        <v>83</v>
      </c>
      <c r="AV217" s="14" t="s">
        <v>132</v>
      </c>
      <c r="AW217" s="14" t="s">
        <v>30</v>
      </c>
      <c r="AX217" s="14" t="s">
        <v>81</v>
      </c>
      <c r="AY217" s="253" t="s">
        <v>126</v>
      </c>
    </row>
    <row r="218" s="2" customFormat="1" ht="21.75" customHeight="1">
      <c r="A218" s="38"/>
      <c r="B218" s="39"/>
      <c r="C218" s="257" t="s">
        <v>165</v>
      </c>
      <c r="D218" s="257" t="s">
        <v>235</v>
      </c>
      <c r="E218" s="258" t="s">
        <v>486</v>
      </c>
      <c r="F218" s="259" t="s">
        <v>487</v>
      </c>
      <c r="G218" s="260" t="s">
        <v>271</v>
      </c>
      <c r="H218" s="261">
        <v>51.450000000000003</v>
      </c>
      <c r="I218" s="262"/>
      <c r="J218" s="263">
        <f>ROUND(I218*H218,2)</f>
        <v>0</v>
      </c>
      <c r="K218" s="259" t="s">
        <v>131</v>
      </c>
      <c r="L218" s="264"/>
      <c r="M218" s="265" t="s">
        <v>1</v>
      </c>
      <c r="N218" s="266" t="s">
        <v>38</v>
      </c>
      <c r="O218" s="91"/>
      <c r="P218" s="225">
        <f>O218*H218</f>
        <v>0</v>
      </c>
      <c r="Q218" s="225">
        <v>0</v>
      </c>
      <c r="R218" s="225">
        <f>Q218*H218</f>
        <v>0</v>
      </c>
      <c r="S218" s="225">
        <v>0</v>
      </c>
      <c r="T218" s="226">
        <f>S218*H218</f>
        <v>0</v>
      </c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R218" s="227" t="s">
        <v>141</v>
      </c>
      <c r="AT218" s="227" t="s">
        <v>235</v>
      </c>
      <c r="AU218" s="227" t="s">
        <v>83</v>
      </c>
      <c r="AY218" s="17" t="s">
        <v>126</v>
      </c>
      <c r="BE218" s="228">
        <f>IF(N218="základní",J218,0)</f>
        <v>0</v>
      </c>
      <c r="BF218" s="228">
        <f>IF(N218="snížená",J218,0)</f>
        <v>0</v>
      </c>
      <c r="BG218" s="228">
        <f>IF(N218="zákl. přenesená",J218,0)</f>
        <v>0</v>
      </c>
      <c r="BH218" s="228">
        <f>IF(N218="sníž. přenesená",J218,0)</f>
        <v>0</v>
      </c>
      <c r="BI218" s="228">
        <f>IF(N218="nulová",J218,0)</f>
        <v>0</v>
      </c>
      <c r="BJ218" s="17" t="s">
        <v>81</v>
      </c>
      <c r="BK218" s="228">
        <f>ROUND(I218*H218,2)</f>
        <v>0</v>
      </c>
      <c r="BL218" s="17" t="s">
        <v>132</v>
      </c>
      <c r="BM218" s="227" t="s">
        <v>290</v>
      </c>
    </row>
    <row r="219" s="2" customFormat="1" ht="24.15" customHeight="1">
      <c r="A219" s="38"/>
      <c r="B219" s="39"/>
      <c r="C219" s="257" t="s">
        <v>293</v>
      </c>
      <c r="D219" s="257" t="s">
        <v>235</v>
      </c>
      <c r="E219" s="258" t="s">
        <v>488</v>
      </c>
      <c r="F219" s="259" t="s">
        <v>489</v>
      </c>
      <c r="G219" s="260" t="s">
        <v>271</v>
      </c>
      <c r="H219" s="261">
        <v>2.5379999999999998</v>
      </c>
      <c r="I219" s="262"/>
      <c r="J219" s="263">
        <f>ROUND(I219*H219,2)</f>
        <v>0</v>
      </c>
      <c r="K219" s="259" t="s">
        <v>131</v>
      </c>
      <c r="L219" s="264"/>
      <c r="M219" s="265" t="s">
        <v>1</v>
      </c>
      <c r="N219" s="266" t="s">
        <v>38</v>
      </c>
      <c r="O219" s="91"/>
      <c r="P219" s="225">
        <f>O219*H219</f>
        <v>0</v>
      </c>
      <c r="Q219" s="225">
        <v>0</v>
      </c>
      <c r="R219" s="225">
        <f>Q219*H219</f>
        <v>0</v>
      </c>
      <c r="S219" s="225">
        <v>0</v>
      </c>
      <c r="T219" s="226">
        <f>S219*H219</f>
        <v>0</v>
      </c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R219" s="227" t="s">
        <v>141</v>
      </c>
      <c r="AT219" s="227" t="s">
        <v>235</v>
      </c>
      <c r="AU219" s="227" t="s">
        <v>83</v>
      </c>
      <c r="AY219" s="17" t="s">
        <v>126</v>
      </c>
      <c r="BE219" s="228">
        <f>IF(N219="základní",J219,0)</f>
        <v>0</v>
      </c>
      <c r="BF219" s="228">
        <f>IF(N219="snížená",J219,0)</f>
        <v>0</v>
      </c>
      <c r="BG219" s="228">
        <f>IF(N219="zákl. přenesená",J219,0)</f>
        <v>0</v>
      </c>
      <c r="BH219" s="228">
        <f>IF(N219="sníž. přenesená",J219,0)</f>
        <v>0</v>
      </c>
      <c r="BI219" s="228">
        <f>IF(N219="nulová",J219,0)</f>
        <v>0</v>
      </c>
      <c r="BJ219" s="17" t="s">
        <v>81</v>
      </c>
      <c r="BK219" s="228">
        <f>ROUND(I219*H219,2)</f>
        <v>0</v>
      </c>
      <c r="BL219" s="17" t="s">
        <v>132</v>
      </c>
      <c r="BM219" s="227" t="s">
        <v>296</v>
      </c>
    </row>
    <row r="220" s="13" customFormat="1">
      <c r="A220" s="13"/>
      <c r="B220" s="231"/>
      <c r="C220" s="232"/>
      <c r="D220" s="233" t="s">
        <v>197</v>
      </c>
      <c r="E220" s="234" t="s">
        <v>1</v>
      </c>
      <c r="F220" s="235" t="s">
        <v>490</v>
      </c>
      <c r="G220" s="232"/>
      <c r="H220" s="236">
        <v>2.5379999999999998</v>
      </c>
      <c r="I220" s="237"/>
      <c r="J220" s="232"/>
      <c r="K220" s="232"/>
      <c r="L220" s="238"/>
      <c r="M220" s="239"/>
      <c r="N220" s="240"/>
      <c r="O220" s="240"/>
      <c r="P220" s="240"/>
      <c r="Q220" s="240"/>
      <c r="R220" s="240"/>
      <c r="S220" s="240"/>
      <c r="T220" s="241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42" t="s">
        <v>197</v>
      </c>
      <c r="AU220" s="242" t="s">
        <v>83</v>
      </c>
      <c r="AV220" s="13" t="s">
        <v>83</v>
      </c>
      <c r="AW220" s="13" t="s">
        <v>30</v>
      </c>
      <c r="AX220" s="13" t="s">
        <v>73</v>
      </c>
      <c r="AY220" s="242" t="s">
        <v>126</v>
      </c>
    </row>
    <row r="221" s="14" customFormat="1">
      <c r="A221" s="14"/>
      <c r="B221" s="243"/>
      <c r="C221" s="244"/>
      <c r="D221" s="233" t="s">
        <v>197</v>
      </c>
      <c r="E221" s="245" t="s">
        <v>1</v>
      </c>
      <c r="F221" s="246" t="s">
        <v>199</v>
      </c>
      <c r="G221" s="244"/>
      <c r="H221" s="247">
        <v>2.5379999999999998</v>
      </c>
      <c r="I221" s="248"/>
      <c r="J221" s="244"/>
      <c r="K221" s="244"/>
      <c r="L221" s="249"/>
      <c r="M221" s="250"/>
      <c r="N221" s="251"/>
      <c r="O221" s="251"/>
      <c r="P221" s="251"/>
      <c r="Q221" s="251"/>
      <c r="R221" s="251"/>
      <c r="S221" s="251"/>
      <c r="T221" s="252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53" t="s">
        <v>197</v>
      </c>
      <c r="AU221" s="253" t="s">
        <v>83</v>
      </c>
      <c r="AV221" s="14" t="s">
        <v>132</v>
      </c>
      <c r="AW221" s="14" t="s">
        <v>30</v>
      </c>
      <c r="AX221" s="14" t="s">
        <v>81</v>
      </c>
      <c r="AY221" s="253" t="s">
        <v>126</v>
      </c>
    </row>
    <row r="222" s="2" customFormat="1" ht="24.15" customHeight="1">
      <c r="A222" s="38"/>
      <c r="B222" s="39"/>
      <c r="C222" s="257" t="s">
        <v>168</v>
      </c>
      <c r="D222" s="257" t="s">
        <v>235</v>
      </c>
      <c r="E222" s="258" t="s">
        <v>491</v>
      </c>
      <c r="F222" s="259" t="s">
        <v>492</v>
      </c>
      <c r="G222" s="260" t="s">
        <v>271</v>
      </c>
      <c r="H222" s="261">
        <v>15.631</v>
      </c>
      <c r="I222" s="262"/>
      <c r="J222" s="263">
        <f>ROUND(I222*H222,2)</f>
        <v>0</v>
      </c>
      <c r="K222" s="259" t="s">
        <v>131</v>
      </c>
      <c r="L222" s="264"/>
      <c r="M222" s="265" t="s">
        <v>1</v>
      </c>
      <c r="N222" s="266" t="s">
        <v>38</v>
      </c>
      <c r="O222" s="91"/>
      <c r="P222" s="225">
        <f>O222*H222</f>
        <v>0</v>
      </c>
      <c r="Q222" s="225">
        <v>0</v>
      </c>
      <c r="R222" s="225">
        <f>Q222*H222</f>
        <v>0</v>
      </c>
      <c r="S222" s="225">
        <v>0</v>
      </c>
      <c r="T222" s="226">
        <f>S222*H222</f>
        <v>0</v>
      </c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R222" s="227" t="s">
        <v>141</v>
      </c>
      <c r="AT222" s="227" t="s">
        <v>235</v>
      </c>
      <c r="AU222" s="227" t="s">
        <v>83</v>
      </c>
      <c r="AY222" s="17" t="s">
        <v>126</v>
      </c>
      <c r="BE222" s="228">
        <f>IF(N222="základní",J222,0)</f>
        <v>0</v>
      </c>
      <c r="BF222" s="228">
        <f>IF(N222="snížená",J222,0)</f>
        <v>0</v>
      </c>
      <c r="BG222" s="228">
        <f>IF(N222="zákl. přenesená",J222,0)</f>
        <v>0</v>
      </c>
      <c r="BH222" s="228">
        <f>IF(N222="sníž. přenesená",J222,0)</f>
        <v>0</v>
      </c>
      <c r="BI222" s="228">
        <f>IF(N222="nulová",J222,0)</f>
        <v>0</v>
      </c>
      <c r="BJ222" s="17" t="s">
        <v>81</v>
      </c>
      <c r="BK222" s="228">
        <f>ROUND(I222*H222,2)</f>
        <v>0</v>
      </c>
      <c r="BL222" s="17" t="s">
        <v>132</v>
      </c>
      <c r="BM222" s="227" t="s">
        <v>299</v>
      </c>
    </row>
    <row r="223" s="2" customFormat="1" ht="44.25" customHeight="1">
      <c r="A223" s="38"/>
      <c r="B223" s="39"/>
      <c r="C223" s="216" t="s">
        <v>304</v>
      </c>
      <c r="D223" s="216" t="s">
        <v>127</v>
      </c>
      <c r="E223" s="217" t="s">
        <v>493</v>
      </c>
      <c r="F223" s="218" t="s">
        <v>494</v>
      </c>
      <c r="G223" s="219" t="s">
        <v>369</v>
      </c>
      <c r="H223" s="220">
        <v>1</v>
      </c>
      <c r="I223" s="221"/>
      <c r="J223" s="222">
        <f>ROUND(I223*H223,2)</f>
        <v>0</v>
      </c>
      <c r="K223" s="218" t="s">
        <v>131</v>
      </c>
      <c r="L223" s="44"/>
      <c r="M223" s="223" t="s">
        <v>1</v>
      </c>
      <c r="N223" s="224" t="s">
        <v>38</v>
      </c>
      <c r="O223" s="91"/>
      <c r="P223" s="225">
        <f>O223*H223</f>
        <v>0</v>
      </c>
      <c r="Q223" s="225">
        <v>0</v>
      </c>
      <c r="R223" s="225">
        <f>Q223*H223</f>
        <v>0</v>
      </c>
      <c r="S223" s="225">
        <v>0</v>
      </c>
      <c r="T223" s="226">
        <f>S223*H223</f>
        <v>0</v>
      </c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R223" s="227" t="s">
        <v>132</v>
      </c>
      <c r="AT223" s="227" t="s">
        <v>127</v>
      </c>
      <c r="AU223" s="227" t="s">
        <v>83</v>
      </c>
      <c r="AY223" s="17" t="s">
        <v>126</v>
      </c>
      <c r="BE223" s="228">
        <f>IF(N223="základní",J223,0)</f>
        <v>0</v>
      </c>
      <c r="BF223" s="228">
        <f>IF(N223="snížená",J223,0)</f>
        <v>0</v>
      </c>
      <c r="BG223" s="228">
        <f>IF(N223="zákl. přenesená",J223,0)</f>
        <v>0</v>
      </c>
      <c r="BH223" s="228">
        <f>IF(N223="sníž. přenesená",J223,0)</f>
        <v>0</v>
      </c>
      <c r="BI223" s="228">
        <f>IF(N223="nulová",J223,0)</f>
        <v>0</v>
      </c>
      <c r="BJ223" s="17" t="s">
        <v>81</v>
      </c>
      <c r="BK223" s="228">
        <f>ROUND(I223*H223,2)</f>
        <v>0</v>
      </c>
      <c r="BL223" s="17" t="s">
        <v>132</v>
      </c>
      <c r="BM223" s="227" t="s">
        <v>307</v>
      </c>
    </row>
    <row r="224" s="2" customFormat="1" ht="37.8" customHeight="1">
      <c r="A224" s="38"/>
      <c r="B224" s="39"/>
      <c r="C224" s="216" t="s">
        <v>172</v>
      </c>
      <c r="D224" s="216" t="s">
        <v>127</v>
      </c>
      <c r="E224" s="217" t="s">
        <v>495</v>
      </c>
      <c r="F224" s="218" t="s">
        <v>496</v>
      </c>
      <c r="G224" s="219" t="s">
        <v>369</v>
      </c>
      <c r="H224" s="220">
        <v>1</v>
      </c>
      <c r="I224" s="221"/>
      <c r="J224" s="222">
        <f>ROUND(I224*H224,2)</f>
        <v>0</v>
      </c>
      <c r="K224" s="218" t="s">
        <v>131</v>
      </c>
      <c r="L224" s="44"/>
      <c r="M224" s="223" t="s">
        <v>1</v>
      </c>
      <c r="N224" s="224" t="s">
        <v>38</v>
      </c>
      <c r="O224" s="91"/>
      <c r="P224" s="225">
        <f>O224*H224</f>
        <v>0</v>
      </c>
      <c r="Q224" s="225">
        <v>0</v>
      </c>
      <c r="R224" s="225">
        <f>Q224*H224</f>
        <v>0</v>
      </c>
      <c r="S224" s="225">
        <v>0</v>
      </c>
      <c r="T224" s="226">
        <f>S224*H224</f>
        <v>0</v>
      </c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R224" s="227" t="s">
        <v>132</v>
      </c>
      <c r="AT224" s="227" t="s">
        <v>127</v>
      </c>
      <c r="AU224" s="227" t="s">
        <v>83</v>
      </c>
      <c r="AY224" s="17" t="s">
        <v>126</v>
      </c>
      <c r="BE224" s="228">
        <f>IF(N224="základní",J224,0)</f>
        <v>0</v>
      </c>
      <c r="BF224" s="228">
        <f>IF(N224="snížená",J224,0)</f>
        <v>0</v>
      </c>
      <c r="BG224" s="228">
        <f>IF(N224="zákl. přenesená",J224,0)</f>
        <v>0</v>
      </c>
      <c r="BH224" s="228">
        <f>IF(N224="sníž. přenesená",J224,0)</f>
        <v>0</v>
      </c>
      <c r="BI224" s="228">
        <f>IF(N224="nulová",J224,0)</f>
        <v>0</v>
      </c>
      <c r="BJ224" s="17" t="s">
        <v>81</v>
      </c>
      <c r="BK224" s="228">
        <f>ROUND(I224*H224,2)</f>
        <v>0</v>
      </c>
      <c r="BL224" s="17" t="s">
        <v>132</v>
      </c>
      <c r="BM224" s="227" t="s">
        <v>310</v>
      </c>
    </row>
    <row r="225" s="2" customFormat="1" ht="37.8" customHeight="1">
      <c r="A225" s="38"/>
      <c r="B225" s="39"/>
      <c r="C225" s="216" t="s">
        <v>312</v>
      </c>
      <c r="D225" s="216" t="s">
        <v>127</v>
      </c>
      <c r="E225" s="217" t="s">
        <v>497</v>
      </c>
      <c r="F225" s="218" t="s">
        <v>498</v>
      </c>
      <c r="G225" s="219" t="s">
        <v>369</v>
      </c>
      <c r="H225" s="220">
        <v>1</v>
      </c>
      <c r="I225" s="221"/>
      <c r="J225" s="222">
        <f>ROUND(I225*H225,2)</f>
        <v>0</v>
      </c>
      <c r="K225" s="218" t="s">
        <v>131</v>
      </c>
      <c r="L225" s="44"/>
      <c r="M225" s="223" t="s">
        <v>1</v>
      </c>
      <c r="N225" s="224" t="s">
        <v>38</v>
      </c>
      <c r="O225" s="91"/>
      <c r="P225" s="225">
        <f>O225*H225</f>
        <v>0</v>
      </c>
      <c r="Q225" s="225">
        <v>0</v>
      </c>
      <c r="R225" s="225">
        <f>Q225*H225</f>
        <v>0</v>
      </c>
      <c r="S225" s="225">
        <v>0</v>
      </c>
      <c r="T225" s="226">
        <f>S225*H225</f>
        <v>0</v>
      </c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R225" s="227" t="s">
        <v>132</v>
      </c>
      <c r="AT225" s="227" t="s">
        <v>127</v>
      </c>
      <c r="AU225" s="227" t="s">
        <v>83</v>
      </c>
      <c r="AY225" s="17" t="s">
        <v>126</v>
      </c>
      <c r="BE225" s="228">
        <f>IF(N225="základní",J225,0)</f>
        <v>0</v>
      </c>
      <c r="BF225" s="228">
        <f>IF(N225="snížená",J225,0)</f>
        <v>0</v>
      </c>
      <c r="BG225" s="228">
        <f>IF(N225="zákl. přenesená",J225,0)</f>
        <v>0</v>
      </c>
      <c r="BH225" s="228">
        <f>IF(N225="sníž. přenesená",J225,0)</f>
        <v>0</v>
      </c>
      <c r="BI225" s="228">
        <f>IF(N225="nulová",J225,0)</f>
        <v>0</v>
      </c>
      <c r="BJ225" s="17" t="s">
        <v>81</v>
      </c>
      <c r="BK225" s="228">
        <f>ROUND(I225*H225,2)</f>
        <v>0</v>
      </c>
      <c r="BL225" s="17" t="s">
        <v>132</v>
      </c>
      <c r="BM225" s="227" t="s">
        <v>315</v>
      </c>
    </row>
    <row r="226" s="2" customFormat="1" ht="33" customHeight="1">
      <c r="A226" s="38"/>
      <c r="B226" s="39"/>
      <c r="C226" s="216" t="s">
        <v>175</v>
      </c>
      <c r="D226" s="216" t="s">
        <v>127</v>
      </c>
      <c r="E226" s="217" t="s">
        <v>499</v>
      </c>
      <c r="F226" s="218" t="s">
        <v>500</v>
      </c>
      <c r="G226" s="219" t="s">
        <v>369</v>
      </c>
      <c r="H226" s="220">
        <v>1</v>
      </c>
      <c r="I226" s="221"/>
      <c r="J226" s="222">
        <f>ROUND(I226*H226,2)</f>
        <v>0</v>
      </c>
      <c r="K226" s="218" t="s">
        <v>131</v>
      </c>
      <c r="L226" s="44"/>
      <c r="M226" s="223" t="s">
        <v>1</v>
      </c>
      <c r="N226" s="224" t="s">
        <v>38</v>
      </c>
      <c r="O226" s="91"/>
      <c r="P226" s="225">
        <f>O226*H226</f>
        <v>0</v>
      </c>
      <c r="Q226" s="225">
        <v>0</v>
      </c>
      <c r="R226" s="225">
        <f>Q226*H226</f>
        <v>0</v>
      </c>
      <c r="S226" s="225">
        <v>0</v>
      </c>
      <c r="T226" s="226">
        <f>S226*H226</f>
        <v>0</v>
      </c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R226" s="227" t="s">
        <v>132</v>
      </c>
      <c r="AT226" s="227" t="s">
        <v>127</v>
      </c>
      <c r="AU226" s="227" t="s">
        <v>83</v>
      </c>
      <c r="AY226" s="17" t="s">
        <v>126</v>
      </c>
      <c r="BE226" s="228">
        <f>IF(N226="základní",J226,0)</f>
        <v>0</v>
      </c>
      <c r="BF226" s="228">
        <f>IF(N226="snížená",J226,0)</f>
        <v>0</v>
      </c>
      <c r="BG226" s="228">
        <f>IF(N226="zákl. přenesená",J226,0)</f>
        <v>0</v>
      </c>
      <c r="BH226" s="228">
        <f>IF(N226="sníž. přenesená",J226,0)</f>
        <v>0</v>
      </c>
      <c r="BI226" s="228">
        <f>IF(N226="nulová",J226,0)</f>
        <v>0</v>
      </c>
      <c r="BJ226" s="17" t="s">
        <v>81</v>
      </c>
      <c r="BK226" s="228">
        <f>ROUND(I226*H226,2)</f>
        <v>0</v>
      </c>
      <c r="BL226" s="17" t="s">
        <v>132</v>
      </c>
      <c r="BM226" s="227" t="s">
        <v>321</v>
      </c>
    </row>
    <row r="227" s="2" customFormat="1" ht="33" customHeight="1">
      <c r="A227" s="38"/>
      <c r="B227" s="39"/>
      <c r="C227" s="216" t="s">
        <v>501</v>
      </c>
      <c r="D227" s="216" t="s">
        <v>127</v>
      </c>
      <c r="E227" s="217" t="s">
        <v>502</v>
      </c>
      <c r="F227" s="218" t="s">
        <v>503</v>
      </c>
      <c r="G227" s="219" t="s">
        <v>369</v>
      </c>
      <c r="H227" s="220">
        <v>1</v>
      </c>
      <c r="I227" s="221"/>
      <c r="J227" s="222">
        <f>ROUND(I227*H227,2)</f>
        <v>0</v>
      </c>
      <c r="K227" s="218" t="s">
        <v>131</v>
      </c>
      <c r="L227" s="44"/>
      <c r="M227" s="223" t="s">
        <v>1</v>
      </c>
      <c r="N227" s="224" t="s">
        <v>38</v>
      </c>
      <c r="O227" s="91"/>
      <c r="P227" s="225">
        <f>O227*H227</f>
        <v>0</v>
      </c>
      <c r="Q227" s="225">
        <v>0</v>
      </c>
      <c r="R227" s="225">
        <f>Q227*H227</f>
        <v>0</v>
      </c>
      <c r="S227" s="225">
        <v>0</v>
      </c>
      <c r="T227" s="226">
        <f>S227*H227</f>
        <v>0</v>
      </c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R227" s="227" t="s">
        <v>132</v>
      </c>
      <c r="AT227" s="227" t="s">
        <v>127</v>
      </c>
      <c r="AU227" s="227" t="s">
        <v>83</v>
      </c>
      <c r="AY227" s="17" t="s">
        <v>126</v>
      </c>
      <c r="BE227" s="228">
        <f>IF(N227="základní",J227,0)</f>
        <v>0</v>
      </c>
      <c r="BF227" s="228">
        <f>IF(N227="snížená",J227,0)</f>
        <v>0</v>
      </c>
      <c r="BG227" s="228">
        <f>IF(N227="zákl. přenesená",J227,0)</f>
        <v>0</v>
      </c>
      <c r="BH227" s="228">
        <f>IF(N227="sníž. přenesená",J227,0)</f>
        <v>0</v>
      </c>
      <c r="BI227" s="228">
        <f>IF(N227="nulová",J227,0)</f>
        <v>0</v>
      </c>
      <c r="BJ227" s="17" t="s">
        <v>81</v>
      </c>
      <c r="BK227" s="228">
        <f>ROUND(I227*H227,2)</f>
        <v>0</v>
      </c>
      <c r="BL227" s="17" t="s">
        <v>132</v>
      </c>
      <c r="BM227" s="227" t="s">
        <v>504</v>
      </c>
    </row>
    <row r="228" s="2" customFormat="1" ht="37.8" customHeight="1">
      <c r="A228" s="38"/>
      <c r="B228" s="39"/>
      <c r="C228" s="216" t="s">
        <v>178</v>
      </c>
      <c r="D228" s="216" t="s">
        <v>127</v>
      </c>
      <c r="E228" s="217" t="s">
        <v>505</v>
      </c>
      <c r="F228" s="218" t="s">
        <v>506</v>
      </c>
      <c r="G228" s="219" t="s">
        <v>369</v>
      </c>
      <c r="H228" s="220">
        <v>1</v>
      </c>
      <c r="I228" s="221"/>
      <c r="J228" s="222">
        <f>ROUND(I228*H228,2)</f>
        <v>0</v>
      </c>
      <c r="K228" s="218" t="s">
        <v>131</v>
      </c>
      <c r="L228" s="44"/>
      <c r="M228" s="223" t="s">
        <v>1</v>
      </c>
      <c r="N228" s="224" t="s">
        <v>38</v>
      </c>
      <c r="O228" s="91"/>
      <c r="P228" s="225">
        <f>O228*H228</f>
        <v>0</v>
      </c>
      <c r="Q228" s="225">
        <v>0</v>
      </c>
      <c r="R228" s="225">
        <f>Q228*H228</f>
        <v>0</v>
      </c>
      <c r="S228" s="225">
        <v>0</v>
      </c>
      <c r="T228" s="226">
        <f>S228*H228</f>
        <v>0</v>
      </c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R228" s="227" t="s">
        <v>132</v>
      </c>
      <c r="AT228" s="227" t="s">
        <v>127</v>
      </c>
      <c r="AU228" s="227" t="s">
        <v>83</v>
      </c>
      <c r="AY228" s="17" t="s">
        <v>126</v>
      </c>
      <c r="BE228" s="228">
        <f>IF(N228="základní",J228,0)</f>
        <v>0</v>
      </c>
      <c r="BF228" s="228">
        <f>IF(N228="snížená",J228,0)</f>
        <v>0</v>
      </c>
      <c r="BG228" s="228">
        <f>IF(N228="zákl. přenesená",J228,0)</f>
        <v>0</v>
      </c>
      <c r="BH228" s="228">
        <f>IF(N228="sníž. přenesená",J228,0)</f>
        <v>0</v>
      </c>
      <c r="BI228" s="228">
        <f>IF(N228="nulová",J228,0)</f>
        <v>0</v>
      </c>
      <c r="BJ228" s="17" t="s">
        <v>81</v>
      </c>
      <c r="BK228" s="228">
        <f>ROUND(I228*H228,2)</f>
        <v>0</v>
      </c>
      <c r="BL228" s="17" t="s">
        <v>132</v>
      </c>
      <c r="BM228" s="227" t="s">
        <v>507</v>
      </c>
    </row>
    <row r="229" s="2" customFormat="1" ht="24.15" customHeight="1">
      <c r="A229" s="38"/>
      <c r="B229" s="39"/>
      <c r="C229" s="257" t="s">
        <v>508</v>
      </c>
      <c r="D229" s="257" t="s">
        <v>235</v>
      </c>
      <c r="E229" s="258" t="s">
        <v>509</v>
      </c>
      <c r="F229" s="259" t="s">
        <v>510</v>
      </c>
      <c r="G229" s="260" t="s">
        <v>369</v>
      </c>
      <c r="H229" s="261">
        <v>1</v>
      </c>
      <c r="I229" s="262"/>
      <c r="J229" s="263">
        <f>ROUND(I229*H229,2)</f>
        <v>0</v>
      </c>
      <c r="K229" s="259" t="s">
        <v>131</v>
      </c>
      <c r="L229" s="264"/>
      <c r="M229" s="265" t="s">
        <v>1</v>
      </c>
      <c r="N229" s="266" t="s">
        <v>38</v>
      </c>
      <c r="O229" s="91"/>
      <c r="P229" s="225">
        <f>O229*H229</f>
        <v>0</v>
      </c>
      <c r="Q229" s="225">
        <v>0</v>
      </c>
      <c r="R229" s="225">
        <f>Q229*H229</f>
        <v>0</v>
      </c>
      <c r="S229" s="225">
        <v>0</v>
      </c>
      <c r="T229" s="226">
        <f>S229*H229</f>
        <v>0</v>
      </c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R229" s="227" t="s">
        <v>141</v>
      </c>
      <c r="AT229" s="227" t="s">
        <v>235</v>
      </c>
      <c r="AU229" s="227" t="s">
        <v>83</v>
      </c>
      <c r="AY229" s="17" t="s">
        <v>126</v>
      </c>
      <c r="BE229" s="228">
        <f>IF(N229="základní",J229,0)</f>
        <v>0</v>
      </c>
      <c r="BF229" s="228">
        <f>IF(N229="snížená",J229,0)</f>
        <v>0</v>
      </c>
      <c r="BG229" s="228">
        <f>IF(N229="zákl. přenesená",J229,0)</f>
        <v>0</v>
      </c>
      <c r="BH229" s="228">
        <f>IF(N229="sníž. přenesená",J229,0)</f>
        <v>0</v>
      </c>
      <c r="BI229" s="228">
        <f>IF(N229="nulová",J229,0)</f>
        <v>0</v>
      </c>
      <c r="BJ229" s="17" t="s">
        <v>81</v>
      </c>
      <c r="BK229" s="228">
        <f>ROUND(I229*H229,2)</f>
        <v>0</v>
      </c>
      <c r="BL229" s="17" t="s">
        <v>132</v>
      </c>
      <c r="BM229" s="227" t="s">
        <v>511</v>
      </c>
    </row>
    <row r="230" s="12" customFormat="1" ht="22.8" customHeight="1">
      <c r="A230" s="12"/>
      <c r="B230" s="202"/>
      <c r="C230" s="203"/>
      <c r="D230" s="204" t="s">
        <v>72</v>
      </c>
      <c r="E230" s="229" t="s">
        <v>155</v>
      </c>
      <c r="F230" s="229" t="s">
        <v>512</v>
      </c>
      <c r="G230" s="203"/>
      <c r="H230" s="203"/>
      <c r="I230" s="206"/>
      <c r="J230" s="230">
        <f>BK230</f>
        <v>0</v>
      </c>
      <c r="K230" s="203"/>
      <c r="L230" s="208"/>
      <c r="M230" s="209"/>
      <c r="N230" s="210"/>
      <c r="O230" s="210"/>
      <c r="P230" s="211">
        <f>SUM(P231:P249)</f>
        <v>0</v>
      </c>
      <c r="Q230" s="210"/>
      <c r="R230" s="211">
        <f>SUM(R231:R249)</f>
        <v>0</v>
      </c>
      <c r="S230" s="210"/>
      <c r="T230" s="212">
        <f>SUM(T231:T249)</f>
        <v>0</v>
      </c>
      <c r="U230" s="12"/>
      <c r="V230" s="12"/>
      <c r="W230" s="12"/>
      <c r="X230" s="12"/>
      <c r="Y230" s="12"/>
      <c r="Z230" s="12"/>
      <c r="AA230" s="12"/>
      <c r="AB230" s="12"/>
      <c r="AC230" s="12"/>
      <c r="AD230" s="12"/>
      <c r="AE230" s="12"/>
      <c r="AR230" s="213" t="s">
        <v>81</v>
      </c>
      <c r="AT230" s="214" t="s">
        <v>72</v>
      </c>
      <c r="AU230" s="214" t="s">
        <v>81</v>
      </c>
      <c r="AY230" s="213" t="s">
        <v>126</v>
      </c>
      <c r="BK230" s="215">
        <f>SUM(BK231:BK249)</f>
        <v>0</v>
      </c>
    </row>
    <row r="231" s="2" customFormat="1" ht="49.05" customHeight="1">
      <c r="A231" s="38"/>
      <c r="B231" s="39"/>
      <c r="C231" s="216" t="s">
        <v>181</v>
      </c>
      <c r="D231" s="216" t="s">
        <v>127</v>
      </c>
      <c r="E231" s="217" t="s">
        <v>513</v>
      </c>
      <c r="F231" s="218" t="s">
        <v>514</v>
      </c>
      <c r="G231" s="219" t="s">
        <v>191</v>
      </c>
      <c r="H231" s="220">
        <v>105.59999999999999</v>
      </c>
      <c r="I231" s="221"/>
      <c r="J231" s="222">
        <f>ROUND(I231*H231,2)</f>
        <v>0</v>
      </c>
      <c r="K231" s="218" t="s">
        <v>131</v>
      </c>
      <c r="L231" s="44"/>
      <c r="M231" s="223" t="s">
        <v>1</v>
      </c>
      <c r="N231" s="224" t="s">
        <v>38</v>
      </c>
      <c r="O231" s="91"/>
      <c r="P231" s="225">
        <f>O231*H231</f>
        <v>0</v>
      </c>
      <c r="Q231" s="225">
        <v>0</v>
      </c>
      <c r="R231" s="225">
        <f>Q231*H231</f>
        <v>0</v>
      </c>
      <c r="S231" s="225">
        <v>0</v>
      </c>
      <c r="T231" s="226">
        <f>S231*H231</f>
        <v>0</v>
      </c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R231" s="227" t="s">
        <v>132</v>
      </c>
      <c r="AT231" s="227" t="s">
        <v>127</v>
      </c>
      <c r="AU231" s="227" t="s">
        <v>83</v>
      </c>
      <c r="AY231" s="17" t="s">
        <v>126</v>
      </c>
      <c r="BE231" s="228">
        <f>IF(N231="základní",J231,0)</f>
        <v>0</v>
      </c>
      <c r="BF231" s="228">
        <f>IF(N231="snížená",J231,0)</f>
        <v>0</v>
      </c>
      <c r="BG231" s="228">
        <f>IF(N231="zákl. přenesená",J231,0)</f>
        <v>0</v>
      </c>
      <c r="BH231" s="228">
        <f>IF(N231="sníž. přenesená",J231,0)</f>
        <v>0</v>
      </c>
      <c r="BI231" s="228">
        <f>IF(N231="nulová",J231,0)</f>
        <v>0</v>
      </c>
      <c r="BJ231" s="17" t="s">
        <v>81</v>
      </c>
      <c r="BK231" s="228">
        <f>ROUND(I231*H231,2)</f>
        <v>0</v>
      </c>
      <c r="BL231" s="17" t="s">
        <v>132</v>
      </c>
      <c r="BM231" s="227" t="s">
        <v>515</v>
      </c>
    </row>
    <row r="232" s="13" customFormat="1">
      <c r="A232" s="13"/>
      <c r="B232" s="231"/>
      <c r="C232" s="232"/>
      <c r="D232" s="233" t="s">
        <v>197</v>
      </c>
      <c r="E232" s="234" t="s">
        <v>1</v>
      </c>
      <c r="F232" s="235" t="s">
        <v>460</v>
      </c>
      <c r="G232" s="232"/>
      <c r="H232" s="236">
        <v>84.599999999999994</v>
      </c>
      <c r="I232" s="237"/>
      <c r="J232" s="232"/>
      <c r="K232" s="232"/>
      <c r="L232" s="238"/>
      <c r="M232" s="239"/>
      <c r="N232" s="240"/>
      <c r="O232" s="240"/>
      <c r="P232" s="240"/>
      <c r="Q232" s="240"/>
      <c r="R232" s="240"/>
      <c r="S232" s="240"/>
      <c r="T232" s="241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42" t="s">
        <v>197</v>
      </c>
      <c r="AU232" s="242" t="s">
        <v>83</v>
      </c>
      <c r="AV232" s="13" t="s">
        <v>83</v>
      </c>
      <c r="AW232" s="13" t="s">
        <v>30</v>
      </c>
      <c r="AX232" s="13" t="s">
        <v>73</v>
      </c>
      <c r="AY232" s="242" t="s">
        <v>126</v>
      </c>
    </row>
    <row r="233" s="13" customFormat="1">
      <c r="A233" s="13"/>
      <c r="B233" s="231"/>
      <c r="C233" s="232"/>
      <c r="D233" s="233" t="s">
        <v>197</v>
      </c>
      <c r="E233" s="234" t="s">
        <v>1</v>
      </c>
      <c r="F233" s="235" t="s">
        <v>461</v>
      </c>
      <c r="G233" s="232"/>
      <c r="H233" s="236">
        <v>4</v>
      </c>
      <c r="I233" s="237"/>
      <c r="J233" s="232"/>
      <c r="K233" s="232"/>
      <c r="L233" s="238"/>
      <c r="M233" s="239"/>
      <c r="N233" s="240"/>
      <c r="O233" s="240"/>
      <c r="P233" s="240"/>
      <c r="Q233" s="240"/>
      <c r="R233" s="240"/>
      <c r="S233" s="240"/>
      <c r="T233" s="241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42" t="s">
        <v>197</v>
      </c>
      <c r="AU233" s="242" t="s">
        <v>83</v>
      </c>
      <c r="AV233" s="13" t="s">
        <v>83</v>
      </c>
      <c r="AW233" s="13" t="s">
        <v>30</v>
      </c>
      <c r="AX233" s="13" t="s">
        <v>73</v>
      </c>
      <c r="AY233" s="242" t="s">
        <v>126</v>
      </c>
    </row>
    <row r="234" s="13" customFormat="1">
      <c r="A234" s="13"/>
      <c r="B234" s="231"/>
      <c r="C234" s="232"/>
      <c r="D234" s="233" t="s">
        <v>197</v>
      </c>
      <c r="E234" s="234" t="s">
        <v>1</v>
      </c>
      <c r="F234" s="235" t="s">
        <v>462</v>
      </c>
      <c r="G234" s="232"/>
      <c r="H234" s="236">
        <v>17</v>
      </c>
      <c r="I234" s="237"/>
      <c r="J234" s="232"/>
      <c r="K234" s="232"/>
      <c r="L234" s="238"/>
      <c r="M234" s="239"/>
      <c r="N234" s="240"/>
      <c r="O234" s="240"/>
      <c r="P234" s="240"/>
      <c r="Q234" s="240"/>
      <c r="R234" s="240"/>
      <c r="S234" s="240"/>
      <c r="T234" s="241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42" t="s">
        <v>197</v>
      </c>
      <c r="AU234" s="242" t="s">
        <v>83</v>
      </c>
      <c r="AV234" s="13" t="s">
        <v>83</v>
      </c>
      <c r="AW234" s="13" t="s">
        <v>30</v>
      </c>
      <c r="AX234" s="13" t="s">
        <v>73</v>
      </c>
      <c r="AY234" s="242" t="s">
        <v>126</v>
      </c>
    </row>
    <row r="235" s="14" customFormat="1">
      <c r="A235" s="14"/>
      <c r="B235" s="243"/>
      <c r="C235" s="244"/>
      <c r="D235" s="233" t="s">
        <v>197</v>
      </c>
      <c r="E235" s="245" t="s">
        <v>1</v>
      </c>
      <c r="F235" s="246" t="s">
        <v>199</v>
      </c>
      <c r="G235" s="244"/>
      <c r="H235" s="247">
        <v>105.59999999999999</v>
      </c>
      <c r="I235" s="248"/>
      <c r="J235" s="244"/>
      <c r="K235" s="244"/>
      <c r="L235" s="249"/>
      <c r="M235" s="250"/>
      <c r="N235" s="251"/>
      <c r="O235" s="251"/>
      <c r="P235" s="251"/>
      <c r="Q235" s="251"/>
      <c r="R235" s="251"/>
      <c r="S235" s="251"/>
      <c r="T235" s="252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53" t="s">
        <v>197</v>
      </c>
      <c r="AU235" s="253" t="s">
        <v>83</v>
      </c>
      <c r="AV235" s="14" t="s">
        <v>132</v>
      </c>
      <c r="AW235" s="14" t="s">
        <v>30</v>
      </c>
      <c r="AX235" s="14" t="s">
        <v>81</v>
      </c>
      <c r="AY235" s="253" t="s">
        <v>126</v>
      </c>
    </row>
    <row r="236" s="2" customFormat="1" ht="55.5" customHeight="1">
      <c r="A236" s="38"/>
      <c r="B236" s="39"/>
      <c r="C236" s="216" t="s">
        <v>516</v>
      </c>
      <c r="D236" s="216" t="s">
        <v>127</v>
      </c>
      <c r="E236" s="217" t="s">
        <v>517</v>
      </c>
      <c r="F236" s="218" t="s">
        <v>518</v>
      </c>
      <c r="G236" s="219" t="s">
        <v>191</v>
      </c>
      <c r="H236" s="220">
        <v>105.59999999999999</v>
      </c>
      <c r="I236" s="221"/>
      <c r="J236" s="222">
        <f>ROUND(I236*H236,2)</f>
        <v>0</v>
      </c>
      <c r="K236" s="218" t="s">
        <v>131</v>
      </c>
      <c r="L236" s="44"/>
      <c r="M236" s="223" t="s">
        <v>1</v>
      </c>
      <c r="N236" s="224" t="s">
        <v>38</v>
      </c>
      <c r="O236" s="91"/>
      <c r="P236" s="225">
        <f>O236*H236</f>
        <v>0</v>
      </c>
      <c r="Q236" s="225">
        <v>0</v>
      </c>
      <c r="R236" s="225">
        <f>Q236*H236</f>
        <v>0</v>
      </c>
      <c r="S236" s="225">
        <v>0</v>
      </c>
      <c r="T236" s="226">
        <f>S236*H236</f>
        <v>0</v>
      </c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R236" s="227" t="s">
        <v>132</v>
      </c>
      <c r="AT236" s="227" t="s">
        <v>127</v>
      </c>
      <c r="AU236" s="227" t="s">
        <v>83</v>
      </c>
      <c r="AY236" s="17" t="s">
        <v>126</v>
      </c>
      <c r="BE236" s="228">
        <f>IF(N236="základní",J236,0)</f>
        <v>0</v>
      </c>
      <c r="BF236" s="228">
        <f>IF(N236="snížená",J236,0)</f>
        <v>0</v>
      </c>
      <c r="BG236" s="228">
        <f>IF(N236="zákl. přenesená",J236,0)</f>
        <v>0</v>
      </c>
      <c r="BH236" s="228">
        <f>IF(N236="sníž. přenesená",J236,0)</f>
        <v>0</v>
      </c>
      <c r="BI236" s="228">
        <f>IF(N236="nulová",J236,0)</f>
        <v>0</v>
      </c>
      <c r="BJ236" s="17" t="s">
        <v>81</v>
      </c>
      <c r="BK236" s="228">
        <f>ROUND(I236*H236,2)</f>
        <v>0</v>
      </c>
      <c r="BL236" s="17" t="s">
        <v>132</v>
      </c>
      <c r="BM236" s="227" t="s">
        <v>519</v>
      </c>
    </row>
    <row r="237" s="13" customFormat="1">
      <c r="A237" s="13"/>
      <c r="B237" s="231"/>
      <c r="C237" s="232"/>
      <c r="D237" s="233" t="s">
        <v>197</v>
      </c>
      <c r="E237" s="234" t="s">
        <v>1</v>
      </c>
      <c r="F237" s="235" t="s">
        <v>460</v>
      </c>
      <c r="G237" s="232"/>
      <c r="H237" s="236">
        <v>84.599999999999994</v>
      </c>
      <c r="I237" s="237"/>
      <c r="J237" s="232"/>
      <c r="K237" s="232"/>
      <c r="L237" s="238"/>
      <c r="M237" s="239"/>
      <c r="N237" s="240"/>
      <c r="O237" s="240"/>
      <c r="P237" s="240"/>
      <c r="Q237" s="240"/>
      <c r="R237" s="240"/>
      <c r="S237" s="240"/>
      <c r="T237" s="241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42" t="s">
        <v>197</v>
      </c>
      <c r="AU237" s="242" t="s">
        <v>83</v>
      </c>
      <c r="AV237" s="13" t="s">
        <v>83</v>
      </c>
      <c r="AW237" s="13" t="s">
        <v>30</v>
      </c>
      <c r="AX237" s="13" t="s">
        <v>73</v>
      </c>
      <c r="AY237" s="242" t="s">
        <v>126</v>
      </c>
    </row>
    <row r="238" s="13" customFormat="1">
      <c r="A238" s="13"/>
      <c r="B238" s="231"/>
      <c r="C238" s="232"/>
      <c r="D238" s="233" t="s">
        <v>197</v>
      </c>
      <c r="E238" s="234" t="s">
        <v>1</v>
      </c>
      <c r="F238" s="235" t="s">
        <v>461</v>
      </c>
      <c r="G238" s="232"/>
      <c r="H238" s="236">
        <v>4</v>
      </c>
      <c r="I238" s="237"/>
      <c r="J238" s="232"/>
      <c r="K238" s="232"/>
      <c r="L238" s="238"/>
      <c r="M238" s="239"/>
      <c r="N238" s="240"/>
      <c r="O238" s="240"/>
      <c r="P238" s="240"/>
      <c r="Q238" s="240"/>
      <c r="R238" s="240"/>
      <c r="S238" s="240"/>
      <c r="T238" s="241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42" t="s">
        <v>197</v>
      </c>
      <c r="AU238" s="242" t="s">
        <v>83</v>
      </c>
      <c r="AV238" s="13" t="s">
        <v>83</v>
      </c>
      <c r="AW238" s="13" t="s">
        <v>30</v>
      </c>
      <c r="AX238" s="13" t="s">
        <v>73</v>
      </c>
      <c r="AY238" s="242" t="s">
        <v>126</v>
      </c>
    </row>
    <row r="239" s="13" customFormat="1">
      <c r="A239" s="13"/>
      <c r="B239" s="231"/>
      <c r="C239" s="232"/>
      <c r="D239" s="233" t="s">
        <v>197</v>
      </c>
      <c r="E239" s="234" t="s">
        <v>1</v>
      </c>
      <c r="F239" s="235" t="s">
        <v>462</v>
      </c>
      <c r="G239" s="232"/>
      <c r="H239" s="236">
        <v>17</v>
      </c>
      <c r="I239" s="237"/>
      <c r="J239" s="232"/>
      <c r="K239" s="232"/>
      <c r="L239" s="238"/>
      <c r="M239" s="239"/>
      <c r="N239" s="240"/>
      <c r="O239" s="240"/>
      <c r="P239" s="240"/>
      <c r="Q239" s="240"/>
      <c r="R239" s="240"/>
      <c r="S239" s="240"/>
      <c r="T239" s="241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42" t="s">
        <v>197</v>
      </c>
      <c r="AU239" s="242" t="s">
        <v>83</v>
      </c>
      <c r="AV239" s="13" t="s">
        <v>83</v>
      </c>
      <c r="AW239" s="13" t="s">
        <v>30</v>
      </c>
      <c r="AX239" s="13" t="s">
        <v>73</v>
      </c>
      <c r="AY239" s="242" t="s">
        <v>126</v>
      </c>
    </row>
    <row r="240" s="14" customFormat="1">
      <c r="A240" s="14"/>
      <c r="B240" s="243"/>
      <c r="C240" s="244"/>
      <c r="D240" s="233" t="s">
        <v>197</v>
      </c>
      <c r="E240" s="245" t="s">
        <v>1</v>
      </c>
      <c r="F240" s="246" t="s">
        <v>199</v>
      </c>
      <c r="G240" s="244"/>
      <c r="H240" s="247">
        <v>105.59999999999999</v>
      </c>
      <c r="I240" s="248"/>
      <c r="J240" s="244"/>
      <c r="K240" s="244"/>
      <c r="L240" s="249"/>
      <c r="M240" s="250"/>
      <c r="N240" s="251"/>
      <c r="O240" s="251"/>
      <c r="P240" s="251"/>
      <c r="Q240" s="251"/>
      <c r="R240" s="251"/>
      <c r="S240" s="251"/>
      <c r="T240" s="252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53" t="s">
        <v>197</v>
      </c>
      <c r="AU240" s="253" t="s">
        <v>83</v>
      </c>
      <c r="AV240" s="14" t="s">
        <v>132</v>
      </c>
      <c r="AW240" s="14" t="s">
        <v>30</v>
      </c>
      <c r="AX240" s="14" t="s">
        <v>81</v>
      </c>
      <c r="AY240" s="253" t="s">
        <v>126</v>
      </c>
    </row>
    <row r="241" s="2" customFormat="1" ht="24.15" customHeight="1">
      <c r="A241" s="38"/>
      <c r="B241" s="39"/>
      <c r="C241" s="216" t="s">
        <v>185</v>
      </c>
      <c r="D241" s="216" t="s">
        <v>127</v>
      </c>
      <c r="E241" s="217" t="s">
        <v>520</v>
      </c>
      <c r="F241" s="218" t="s">
        <v>521</v>
      </c>
      <c r="G241" s="219" t="s">
        <v>271</v>
      </c>
      <c r="H241" s="220">
        <v>118</v>
      </c>
      <c r="I241" s="221"/>
      <c r="J241" s="222">
        <f>ROUND(I241*H241,2)</f>
        <v>0</v>
      </c>
      <c r="K241" s="218" t="s">
        <v>131</v>
      </c>
      <c r="L241" s="44"/>
      <c r="M241" s="223" t="s">
        <v>1</v>
      </c>
      <c r="N241" s="224" t="s">
        <v>38</v>
      </c>
      <c r="O241" s="91"/>
      <c r="P241" s="225">
        <f>O241*H241</f>
        <v>0</v>
      </c>
      <c r="Q241" s="225">
        <v>0</v>
      </c>
      <c r="R241" s="225">
        <f>Q241*H241</f>
        <v>0</v>
      </c>
      <c r="S241" s="225">
        <v>0</v>
      </c>
      <c r="T241" s="226">
        <f>S241*H241</f>
        <v>0</v>
      </c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R241" s="227" t="s">
        <v>132</v>
      </c>
      <c r="AT241" s="227" t="s">
        <v>127</v>
      </c>
      <c r="AU241" s="227" t="s">
        <v>83</v>
      </c>
      <c r="AY241" s="17" t="s">
        <v>126</v>
      </c>
      <c r="BE241" s="228">
        <f>IF(N241="základní",J241,0)</f>
        <v>0</v>
      </c>
      <c r="BF241" s="228">
        <f>IF(N241="snížená",J241,0)</f>
        <v>0</v>
      </c>
      <c r="BG241" s="228">
        <f>IF(N241="zákl. přenesená",J241,0)</f>
        <v>0</v>
      </c>
      <c r="BH241" s="228">
        <f>IF(N241="sníž. přenesená",J241,0)</f>
        <v>0</v>
      </c>
      <c r="BI241" s="228">
        <f>IF(N241="nulová",J241,0)</f>
        <v>0</v>
      </c>
      <c r="BJ241" s="17" t="s">
        <v>81</v>
      </c>
      <c r="BK241" s="228">
        <f>ROUND(I241*H241,2)</f>
        <v>0</v>
      </c>
      <c r="BL241" s="17" t="s">
        <v>132</v>
      </c>
      <c r="BM241" s="227" t="s">
        <v>522</v>
      </c>
    </row>
    <row r="242" s="13" customFormat="1">
      <c r="A242" s="13"/>
      <c r="B242" s="231"/>
      <c r="C242" s="232"/>
      <c r="D242" s="233" t="s">
        <v>197</v>
      </c>
      <c r="E242" s="234" t="s">
        <v>1</v>
      </c>
      <c r="F242" s="235" t="s">
        <v>472</v>
      </c>
      <c r="G242" s="232"/>
      <c r="H242" s="236">
        <v>94</v>
      </c>
      <c r="I242" s="237"/>
      <c r="J242" s="232"/>
      <c r="K242" s="232"/>
      <c r="L242" s="238"/>
      <c r="M242" s="239"/>
      <c r="N242" s="240"/>
      <c r="O242" s="240"/>
      <c r="P242" s="240"/>
      <c r="Q242" s="240"/>
      <c r="R242" s="240"/>
      <c r="S242" s="240"/>
      <c r="T242" s="241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42" t="s">
        <v>197</v>
      </c>
      <c r="AU242" s="242" t="s">
        <v>83</v>
      </c>
      <c r="AV242" s="13" t="s">
        <v>83</v>
      </c>
      <c r="AW242" s="13" t="s">
        <v>30</v>
      </c>
      <c r="AX242" s="13" t="s">
        <v>73</v>
      </c>
      <c r="AY242" s="242" t="s">
        <v>126</v>
      </c>
    </row>
    <row r="243" s="13" customFormat="1">
      <c r="A243" s="13"/>
      <c r="B243" s="231"/>
      <c r="C243" s="232"/>
      <c r="D243" s="233" t="s">
        <v>197</v>
      </c>
      <c r="E243" s="234" t="s">
        <v>1</v>
      </c>
      <c r="F243" s="235" t="s">
        <v>473</v>
      </c>
      <c r="G243" s="232"/>
      <c r="H243" s="236">
        <v>8</v>
      </c>
      <c r="I243" s="237"/>
      <c r="J243" s="232"/>
      <c r="K243" s="232"/>
      <c r="L243" s="238"/>
      <c r="M243" s="239"/>
      <c r="N243" s="240"/>
      <c r="O243" s="240"/>
      <c r="P243" s="240"/>
      <c r="Q243" s="240"/>
      <c r="R243" s="240"/>
      <c r="S243" s="240"/>
      <c r="T243" s="241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42" t="s">
        <v>197</v>
      </c>
      <c r="AU243" s="242" t="s">
        <v>83</v>
      </c>
      <c r="AV243" s="13" t="s">
        <v>83</v>
      </c>
      <c r="AW243" s="13" t="s">
        <v>30</v>
      </c>
      <c r="AX243" s="13" t="s">
        <v>73</v>
      </c>
      <c r="AY243" s="242" t="s">
        <v>126</v>
      </c>
    </row>
    <row r="244" s="13" customFormat="1">
      <c r="A244" s="13"/>
      <c r="B244" s="231"/>
      <c r="C244" s="232"/>
      <c r="D244" s="233" t="s">
        <v>197</v>
      </c>
      <c r="E244" s="234" t="s">
        <v>1</v>
      </c>
      <c r="F244" s="235" t="s">
        <v>474</v>
      </c>
      <c r="G244" s="232"/>
      <c r="H244" s="236">
        <v>16</v>
      </c>
      <c r="I244" s="237"/>
      <c r="J244" s="232"/>
      <c r="K244" s="232"/>
      <c r="L244" s="238"/>
      <c r="M244" s="239"/>
      <c r="N244" s="240"/>
      <c r="O244" s="240"/>
      <c r="P244" s="240"/>
      <c r="Q244" s="240"/>
      <c r="R244" s="240"/>
      <c r="S244" s="240"/>
      <c r="T244" s="241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42" t="s">
        <v>197</v>
      </c>
      <c r="AU244" s="242" t="s">
        <v>83</v>
      </c>
      <c r="AV244" s="13" t="s">
        <v>83</v>
      </c>
      <c r="AW244" s="13" t="s">
        <v>30</v>
      </c>
      <c r="AX244" s="13" t="s">
        <v>73</v>
      </c>
      <c r="AY244" s="242" t="s">
        <v>126</v>
      </c>
    </row>
    <row r="245" s="14" customFormat="1">
      <c r="A245" s="14"/>
      <c r="B245" s="243"/>
      <c r="C245" s="244"/>
      <c r="D245" s="233" t="s">
        <v>197</v>
      </c>
      <c r="E245" s="245" t="s">
        <v>1</v>
      </c>
      <c r="F245" s="246" t="s">
        <v>199</v>
      </c>
      <c r="G245" s="244"/>
      <c r="H245" s="247">
        <v>118</v>
      </c>
      <c r="I245" s="248"/>
      <c r="J245" s="244"/>
      <c r="K245" s="244"/>
      <c r="L245" s="249"/>
      <c r="M245" s="250"/>
      <c r="N245" s="251"/>
      <c r="O245" s="251"/>
      <c r="P245" s="251"/>
      <c r="Q245" s="251"/>
      <c r="R245" s="251"/>
      <c r="S245" s="251"/>
      <c r="T245" s="252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53" t="s">
        <v>197</v>
      </c>
      <c r="AU245" s="253" t="s">
        <v>83</v>
      </c>
      <c r="AV245" s="14" t="s">
        <v>132</v>
      </c>
      <c r="AW245" s="14" t="s">
        <v>30</v>
      </c>
      <c r="AX245" s="14" t="s">
        <v>81</v>
      </c>
      <c r="AY245" s="253" t="s">
        <v>126</v>
      </c>
    </row>
    <row r="246" s="2" customFormat="1" ht="37.8" customHeight="1">
      <c r="A246" s="38"/>
      <c r="B246" s="39"/>
      <c r="C246" s="216" t="s">
        <v>523</v>
      </c>
      <c r="D246" s="216" t="s">
        <v>127</v>
      </c>
      <c r="E246" s="217" t="s">
        <v>524</v>
      </c>
      <c r="F246" s="218" t="s">
        <v>525</v>
      </c>
      <c r="G246" s="219" t="s">
        <v>369</v>
      </c>
      <c r="H246" s="220">
        <v>2</v>
      </c>
      <c r="I246" s="221"/>
      <c r="J246" s="222">
        <f>ROUND(I246*H246,2)</f>
        <v>0</v>
      </c>
      <c r="K246" s="218" t="s">
        <v>131</v>
      </c>
      <c r="L246" s="44"/>
      <c r="M246" s="223" t="s">
        <v>1</v>
      </c>
      <c r="N246" s="224" t="s">
        <v>38</v>
      </c>
      <c r="O246" s="91"/>
      <c r="P246" s="225">
        <f>O246*H246</f>
        <v>0</v>
      </c>
      <c r="Q246" s="225">
        <v>0</v>
      </c>
      <c r="R246" s="225">
        <f>Q246*H246</f>
        <v>0</v>
      </c>
      <c r="S246" s="225">
        <v>0</v>
      </c>
      <c r="T246" s="226">
        <f>S246*H246</f>
        <v>0</v>
      </c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R246" s="227" t="s">
        <v>132</v>
      </c>
      <c r="AT246" s="227" t="s">
        <v>127</v>
      </c>
      <c r="AU246" s="227" t="s">
        <v>83</v>
      </c>
      <c r="AY246" s="17" t="s">
        <v>126</v>
      </c>
      <c r="BE246" s="228">
        <f>IF(N246="základní",J246,0)</f>
        <v>0</v>
      </c>
      <c r="BF246" s="228">
        <f>IF(N246="snížená",J246,0)</f>
        <v>0</v>
      </c>
      <c r="BG246" s="228">
        <f>IF(N246="zákl. přenesená",J246,0)</f>
        <v>0</v>
      </c>
      <c r="BH246" s="228">
        <f>IF(N246="sníž. přenesená",J246,0)</f>
        <v>0</v>
      </c>
      <c r="BI246" s="228">
        <f>IF(N246="nulová",J246,0)</f>
        <v>0</v>
      </c>
      <c r="BJ246" s="17" t="s">
        <v>81</v>
      </c>
      <c r="BK246" s="228">
        <f>ROUND(I246*H246,2)</f>
        <v>0</v>
      </c>
      <c r="BL246" s="17" t="s">
        <v>132</v>
      </c>
      <c r="BM246" s="227" t="s">
        <v>526</v>
      </c>
    </row>
    <row r="247" s="13" customFormat="1">
      <c r="A247" s="13"/>
      <c r="B247" s="231"/>
      <c r="C247" s="232"/>
      <c r="D247" s="233" t="s">
        <v>197</v>
      </c>
      <c r="E247" s="234" t="s">
        <v>1</v>
      </c>
      <c r="F247" s="235" t="s">
        <v>527</v>
      </c>
      <c r="G247" s="232"/>
      <c r="H247" s="236">
        <v>1</v>
      </c>
      <c r="I247" s="237"/>
      <c r="J247" s="232"/>
      <c r="K247" s="232"/>
      <c r="L247" s="238"/>
      <c r="M247" s="239"/>
      <c r="N247" s="240"/>
      <c r="O247" s="240"/>
      <c r="P247" s="240"/>
      <c r="Q247" s="240"/>
      <c r="R247" s="240"/>
      <c r="S247" s="240"/>
      <c r="T247" s="241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42" t="s">
        <v>197</v>
      </c>
      <c r="AU247" s="242" t="s">
        <v>83</v>
      </c>
      <c r="AV247" s="13" t="s">
        <v>83</v>
      </c>
      <c r="AW247" s="13" t="s">
        <v>30</v>
      </c>
      <c r="AX247" s="13" t="s">
        <v>73</v>
      </c>
      <c r="AY247" s="242" t="s">
        <v>126</v>
      </c>
    </row>
    <row r="248" s="13" customFormat="1">
      <c r="A248" s="13"/>
      <c r="B248" s="231"/>
      <c r="C248" s="232"/>
      <c r="D248" s="233" t="s">
        <v>197</v>
      </c>
      <c r="E248" s="234" t="s">
        <v>1</v>
      </c>
      <c r="F248" s="235" t="s">
        <v>528</v>
      </c>
      <c r="G248" s="232"/>
      <c r="H248" s="236">
        <v>1</v>
      </c>
      <c r="I248" s="237"/>
      <c r="J248" s="232"/>
      <c r="K248" s="232"/>
      <c r="L248" s="238"/>
      <c r="M248" s="239"/>
      <c r="N248" s="240"/>
      <c r="O248" s="240"/>
      <c r="P248" s="240"/>
      <c r="Q248" s="240"/>
      <c r="R248" s="240"/>
      <c r="S248" s="240"/>
      <c r="T248" s="241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42" t="s">
        <v>197</v>
      </c>
      <c r="AU248" s="242" t="s">
        <v>83</v>
      </c>
      <c r="AV248" s="13" t="s">
        <v>83</v>
      </c>
      <c r="AW248" s="13" t="s">
        <v>30</v>
      </c>
      <c r="AX248" s="13" t="s">
        <v>73</v>
      </c>
      <c r="AY248" s="242" t="s">
        <v>126</v>
      </c>
    </row>
    <row r="249" s="14" customFormat="1">
      <c r="A249" s="14"/>
      <c r="B249" s="243"/>
      <c r="C249" s="244"/>
      <c r="D249" s="233" t="s">
        <v>197</v>
      </c>
      <c r="E249" s="245" t="s">
        <v>1</v>
      </c>
      <c r="F249" s="246" t="s">
        <v>199</v>
      </c>
      <c r="G249" s="244"/>
      <c r="H249" s="247">
        <v>2</v>
      </c>
      <c r="I249" s="248"/>
      <c r="J249" s="244"/>
      <c r="K249" s="244"/>
      <c r="L249" s="249"/>
      <c r="M249" s="250"/>
      <c r="N249" s="251"/>
      <c r="O249" s="251"/>
      <c r="P249" s="251"/>
      <c r="Q249" s="251"/>
      <c r="R249" s="251"/>
      <c r="S249" s="251"/>
      <c r="T249" s="252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53" t="s">
        <v>197</v>
      </c>
      <c r="AU249" s="253" t="s">
        <v>83</v>
      </c>
      <c r="AV249" s="14" t="s">
        <v>132</v>
      </c>
      <c r="AW249" s="14" t="s">
        <v>30</v>
      </c>
      <c r="AX249" s="14" t="s">
        <v>81</v>
      </c>
      <c r="AY249" s="253" t="s">
        <v>126</v>
      </c>
    </row>
    <row r="250" s="12" customFormat="1" ht="22.8" customHeight="1">
      <c r="A250" s="12"/>
      <c r="B250" s="202"/>
      <c r="C250" s="203"/>
      <c r="D250" s="204" t="s">
        <v>72</v>
      </c>
      <c r="E250" s="229" t="s">
        <v>529</v>
      </c>
      <c r="F250" s="229" t="s">
        <v>530</v>
      </c>
      <c r="G250" s="203"/>
      <c r="H250" s="203"/>
      <c r="I250" s="206"/>
      <c r="J250" s="230">
        <f>BK250</f>
        <v>0</v>
      </c>
      <c r="K250" s="203"/>
      <c r="L250" s="208"/>
      <c r="M250" s="209"/>
      <c r="N250" s="210"/>
      <c r="O250" s="210"/>
      <c r="P250" s="211">
        <f>SUM(P251:P256)</f>
        <v>0</v>
      </c>
      <c r="Q250" s="210"/>
      <c r="R250" s="211">
        <f>SUM(R251:R256)</f>
        <v>0</v>
      </c>
      <c r="S250" s="210"/>
      <c r="T250" s="212">
        <f>SUM(T251:T256)</f>
        <v>0</v>
      </c>
      <c r="U250" s="12"/>
      <c r="V250" s="12"/>
      <c r="W250" s="12"/>
      <c r="X250" s="12"/>
      <c r="Y250" s="12"/>
      <c r="Z250" s="12"/>
      <c r="AA250" s="12"/>
      <c r="AB250" s="12"/>
      <c r="AC250" s="12"/>
      <c r="AD250" s="12"/>
      <c r="AE250" s="12"/>
      <c r="AR250" s="213" t="s">
        <v>81</v>
      </c>
      <c r="AT250" s="214" t="s">
        <v>72</v>
      </c>
      <c r="AU250" s="214" t="s">
        <v>81</v>
      </c>
      <c r="AY250" s="213" t="s">
        <v>126</v>
      </c>
      <c r="BK250" s="215">
        <f>SUM(BK251:BK256)</f>
        <v>0</v>
      </c>
    </row>
    <row r="251" s="2" customFormat="1" ht="16.5" customHeight="1">
      <c r="A251" s="38"/>
      <c r="B251" s="39"/>
      <c r="C251" s="216" t="s">
        <v>192</v>
      </c>
      <c r="D251" s="216" t="s">
        <v>127</v>
      </c>
      <c r="E251" s="217" t="s">
        <v>531</v>
      </c>
      <c r="F251" s="218" t="s">
        <v>532</v>
      </c>
      <c r="G251" s="219" t="s">
        <v>533</v>
      </c>
      <c r="H251" s="220">
        <v>1</v>
      </c>
      <c r="I251" s="221"/>
      <c r="J251" s="222">
        <f>ROUND(I251*H251,2)</f>
        <v>0</v>
      </c>
      <c r="K251" s="218" t="s">
        <v>1</v>
      </c>
      <c r="L251" s="44"/>
      <c r="M251" s="223" t="s">
        <v>1</v>
      </c>
      <c r="N251" s="224" t="s">
        <v>38</v>
      </c>
      <c r="O251" s="91"/>
      <c r="P251" s="225">
        <f>O251*H251</f>
        <v>0</v>
      </c>
      <c r="Q251" s="225">
        <v>0</v>
      </c>
      <c r="R251" s="225">
        <f>Q251*H251</f>
        <v>0</v>
      </c>
      <c r="S251" s="225">
        <v>0</v>
      </c>
      <c r="T251" s="226">
        <f>S251*H251</f>
        <v>0</v>
      </c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R251" s="227" t="s">
        <v>132</v>
      </c>
      <c r="AT251" s="227" t="s">
        <v>127</v>
      </c>
      <c r="AU251" s="227" t="s">
        <v>83</v>
      </c>
      <c r="AY251" s="17" t="s">
        <v>126</v>
      </c>
      <c r="BE251" s="228">
        <f>IF(N251="základní",J251,0)</f>
        <v>0</v>
      </c>
      <c r="BF251" s="228">
        <f>IF(N251="snížená",J251,0)</f>
        <v>0</v>
      </c>
      <c r="BG251" s="228">
        <f>IF(N251="zákl. přenesená",J251,0)</f>
        <v>0</v>
      </c>
      <c r="BH251" s="228">
        <f>IF(N251="sníž. přenesená",J251,0)</f>
        <v>0</v>
      </c>
      <c r="BI251" s="228">
        <f>IF(N251="nulová",J251,0)</f>
        <v>0</v>
      </c>
      <c r="BJ251" s="17" t="s">
        <v>81</v>
      </c>
      <c r="BK251" s="228">
        <f>ROUND(I251*H251,2)</f>
        <v>0</v>
      </c>
      <c r="BL251" s="17" t="s">
        <v>132</v>
      </c>
      <c r="BM251" s="227" t="s">
        <v>534</v>
      </c>
    </row>
    <row r="252" s="13" customFormat="1">
      <c r="A252" s="13"/>
      <c r="B252" s="231"/>
      <c r="C252" s="232"/>
      <c r="D252" s="233" t="s">
        <v>197</v>
      </c>
      <c r="E252" s="234" t="s">
        <v>1</v>
      </c>
      <c r="F252" s="235" t="s">
        <v>81</v>
      </c>
      <c r="G252" s="232"/>
      <c r="H252" s="236">
        <v>1</v>
      </c>
      <c r="I252" s="237"/>
      <c r="J252" s="232"/>
      <c r="K252" s="232"/>
      <c r="L252" s="238"/>
      <c r="M252" s="239"/>
      <c r="N252" s="240"/>
      <c r="O252" s="240"/>
      <c r="P252" s="240"/>
      <c r="Q252" s="240"/>
      <c r="R252" s="240"/>
      <c r="S252" s="240"/>
      <c r="T252" s="241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42" t="s">
        <v>197</v>
      </c>
      <c r="AU252" s="242" t="s">
        <v>83</v>
      </c>
      <c r="AV252" s="13" t="s">
        <v>83</v>
      </c>
      <c r="AW252" s="13" t="s">
        <v>30</v>
      </c>
      <c r="AX252" s="13" t="s">
        <v>73</v>
      </c>
      <c r="AY252" s="242" t="s">
        <v>126</v>
      </c>
    </row>
    <row r="253" s="14" customFormat="1">
      <c r="A253" s="14"/>
      <c r="B253" s="243"/>
      <c r="C253" s="244"/>
      <c r="D253" s="233" t="s">
        <v>197</v>
      </c>
      <c r="E253" s="245" t="s">
        <v>1</v>
      </c>
      <c r="F253" s="246" t="s">
        <v>199</v>
      </c>
      <c r="G253" s="244"/>
      <c r="H253" s="247">
        <v>1</v>
      </c>
      <c r="I253" s="248"/>
      <c r="J253" s="244"/>
      <c r="K253" s="244"/>
      <c r="L253" s="249"/>
      <c r="M253" s="250"/>
      <c r="N253" s="251"/>
      <c r="O253" s="251"/>
      <c r="P253" s="251"/>
      <c r="Q253" s="251"/>
      <c r="R253" s="251"/>
      <c r="S253" s="251"/>
      <c r="T253" s="252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53" t="s">
        <v>197</v>
      </c>
      <c r="AU253" s="253" t="s">
        <v>83</v>
      </c>
      <c r="AV253" s="14" t="s">
        <v>132</v>
      </c>
      <c r="AW253" s="14" t="s">
        <v>30</v>
      </c>
      <c r="AX253" s="14" t="s">
        <v>81</v>
      </c>
      <c r="AY253" s="253" t="s">
        <v>126</v>
      </c>
    </row>
    <row r="254" s="2" customFormat="1" ht="16.5" customHeight="1">
      <c r="A254" s="38"/>
      <c r="B254" s="39"/>
      <c r="C254" s="216" t="s">
        <v>535</v>
      </c>
      <c r="D254" s="216" t="s">
        <v>127</v>
      </c>
      <c r="E254" s="217" t="s">
        <v>536</v>
      </c>
      <c r="F254" s="218" t="s">
        <v>537</v>
      </c>
      <c r="G254" s="219" t="s">
        <v>130</v>
      </c>
      <c r="H254" s="220">
        <v>1</v>
      </c>
      <c r="I254" s="221"/>
      <c r="J254" s="222">
        <f>ROUND(I254*H254,2)</f>
        <v>0</v>
      </c>
      <c r="K254" s="218" t="s">
        <v>1</v>
      </c>
      <c r="L254" s="44"/>
      <c r="M254" s="223" t="s">
        <v>1</v>
      </c>
      <c r="N254" s="224" t="s">
        <v>38</v>
      </c>
      <c r="O254" s="91"/>
      <c r="P254" s="225">
        <f>O254*H254</f>
        <v>0</v>
      </c>
      <c r="Q254" s="225">
        <v>0</v>
      </c>
      <c r="R254" s="225">
        <f>Q254*H254</f>
        <v>0</v>
      </c>
      <c r="S254" s="225">
        <v>0</v>
      </c>
      <c r="T254" s="226">
        <f>S254*H254</f>
        <v>0</v>
      </c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R254" s="227" t="s">
        <v>132</v>
      </c>
      <c r="AT254" s="227" t="s">
        <v>127</v>
      </c>
      <c r="AU254" s="227" t="s">
        <v>83</v>
      </c>
      <c r="AY254" s="17" t="s">
        <v>126</v>
      </c>
      <c r="BE254" s="228">
        <f>IF(N254="základní",J254,0)</f>
        <v>0</v>
      </c>
      <c r="BF254" s="228">
        <f>IF(N254="snížená",J254,0)</f>
        <v>0</v>
      </c>
      <c r="BG254" s="228">
        <f>IF(N254="zákl. přenesená",J254,0)</f>
        <v>0</v>
      </c>
      <c r="BH254" s="228">
        <f>IF(N254="sníž. přenesená",J254,0)</f>
        <v>0</v>
      </c>
      <c r="BI254" s="228">
        <f>IF(N254="nulová",J254,0)</f>
        <v>0</v>
      </c>
      <c r="BJ254" s="17" t="s">
        <v>81</v>
      </c>
      <c r="BK254" s="228">
        <f>ROUND(I254*H254,2)</f>
        <v>0</v>
      </c>
      <c r="BL254" s="17" t="s">
        <v>132</v>
      </c>
      <c r="BM254" s="227" t="s">
        <v>538</v>
      </c>
    </row>
    <row r="255" s="13" customFormat="1">
      <c r="A255" s="13"/>
      <c r="B255" s="231"/>
      <c r="C255" s="232"/>
      <c r="D255" s="233" t="s">
        <v>197</v>
      </c>
      <c r="E255" s="234" t="s">
        <v>1</v>
      </c>
      <c r="F255" s="235" t="s">
        <v>81</v>
      </c>
      <c r="G255" s="232"/>
      <c r="H255" s="236">
        <v>1</v>
      </c>
      <c r="I255" s="237"/>
      <c r="J255" s="232"/>
      <c r="K255" s="232"/>
      <c r="L255" s="238"/>
      <c r="M255" s="239"/>
      <c r="N255" s="240"/>
      <c r="O255" s="240"/>
      <c r="P255" s="240"/>
      <c r="Q255" s="240"/>
      <c r="R255" s="240"/>
      <c r="S255" s="240"/>
      <c r="T255" s="241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42" t="s">
        <v>197</v>
      </c>
      <c r="AU255" s="242" t="s">
        <v>83</v>
      </c>
      <c r="AV255" s="13" t="s">
        <v>83</v>
      </c>
      <c r="AW255" s="13" t="s">
        <v>30</v>
      </c>
      <c r="AX255" s="13" t="s">
        <v>73</v>
      </c>
      <c r="AY255" s="242" t="s">
        <v>126</v>
      </c>
    </row>
    <row r="256" s="14" customFormat="1">
      <c r="A256" s="14"/>
      <c r="B256" s="243"/>
      <c r="C256" s="244"/>
      <c r="D256" s="233" t="s">
        <v>197</v>
      </c>
      <c r="E256" s="245" t="s">
        <v>1</v>
      </c>
      <c r="F256" s="246" t="s">
        <v>199</v>
      </c>
      <c r="G256" s="244"/>
      <c r="H256" s="247">
        <v>1</v>
      </c>
      <c r="I256" s="248"/>
      <c r="J256" s="244"/>
      <c r="K256" s="244"/>
      <c r="L256" s="249"/>
      <c r="M256" s="250"/>
      <c r="N256" s="251"/>
      <c r="O256" s="251"/>
      <c r="P256" s="251"/>
      <c r="Q256" s="251"/>
      <c r="R256" s="251"/>
      <c r="S256" s="251"/>
      <c r="T256" s="252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53" t="s">
        <v>197</v>
      </c>
      <c r="AU256" s="253" t="s">
        <v>83</v>
      </c>
      <c r="AV256" s="14" t="s">
        <v>132</v>
      </c>
      <c r="AW256" s="14" t="s">
        <v>30</v>
      </c>
      <c r="AX256" s="14" t="s">
        <v>81</v>
      </c>
      <c r="AY256" s="253" t="s">
        <v>126</v>
      </c>
    </row>
    <row r="257" s="12" customFormat="1" ht="22.8" customHeight="1">
      <c r="A257" s="12"/>
      <c r="B257" s="202"/>
      <c r="C257" s="203"/>
      <c r="D257" s="204" t="s">
        <v>72</v>
      </c>
      <c r="E257" s="229" t="s">
        <v>275</v>
      </c>
      <c r="F257" s="229" t="s">
        <v>276</v>
      </c>
      <c r="G257" s="203"/>
      <c r="H257" s="203"/>
      <c r="I257" s="206"/>
      <c r="J257" s="230">
        <f>BK257</f>
        <v>0</v>
      </c>
      <c r="K257" s="203"/>
      <c r="L257" s="208"/>
      <c r="M257" s="209"/>
      <c r="N257" s="210"/>
      <c r="O257" s="210"/>
      <c r="P257" s="211">
        <f>SUM(P258:P266)</f>
        <v>0</v>
      </c>
      <c r="Q257" s="210"/>
      <c r="R257" s="211">
        <f>SUM(R258:R266)</f>
        <v>0</v>
      </c>
      <c r="S257" s="210"/>
      <c r="T257" s="212">
        <f>SUM(T258:T266)</f>
        <v>0</v>
      </c>
      <c r="U257" s="12"/>
      <c r="V257" s="12"/>
      <c r="W257" s="12"/>
      <c r="X257" s="12"/>
      <c r="Y257" s="12"/>
      <c r="Z257" s="12"/>
      <c r="AA257" s="12"/>
      <c r="AB257" s="12"/>
      <c r="AC257" s="12"/>
      <c r="AD257" s="12"/>
      <c r="AE257" s="12"/>
      <c r="AR257" s="213" t="s">
        <v>81</v>
      </c>
      <c r="AT257" s="214" t="s">
        <v>72</v>
      </c>
      <c r="AU257" s="214" t="s">
        <v>81</v>
      </c>
      <c r="AY257" s="213" t="s">
        <v>126</v>
      </c>
      <c r="BK257" s="215">
        <f>SUM(BK258:BK266)</f>
        <v>0</v>
      </c>
    </row>
    <row r="258" s="2" customFormat="1" ht="37.8" customHeight="1">
      <c r="A258" s="38"/>
      <c r="B258" s="39"/>
      <c r="C258" s="216" t="s">
        <v>196</v>
      </c>
      <c r="D258" s="216" t="s">
        <v>127</v>
      </c>
      <c r="E258" s="217" t="s">
        <v>539</v>
      </c>
      <c r="F258" s="218" t="s">
        <v>540</v>
      </c>
      <c r="G258" s="219" t="s">
        <v>232</v>
      </c>
      <c r="H258" s="220">
        <v>54.094000000000001</v>
      </c>
      <c r="I258" s="221"/>
      <c r="J258" s="222">
        <f>ROUND(I258*H258,2)</f>
        <v>0</v>
      </c>
      <c r="K258" s="218" t="s">
        <v>131</v>
      </c>
      <c r="L258" s="44"/>
      <c r="M258" s="223" t="s">
        <v>1</v>
      </c>
      <c r="N258" s="224" t="s">
        <v>38</v>
      </c>
      <c r="O258" s="91"/>
      <c r="P258" s="225">
        <f>O258*H258</f>
        <v>0</v>
      </c>
      <c r="Q258" s="225">
        <v>0</v>
      </c>
      <c r="R258" s="225">
        <f>Q258*H258</f>
        <v>0</v>
      </c>
      <c r="S258" s="225">
        <v>0</v>
      </c>
      <c r="T258" s="226">
        <f>S258*H258</f>
        <v>0</v>
      </c>
      <c r="U258" s="38"/>
      <c r="V258" s="38"/>
      <c r="W258" s="38"/>
      <c r="X258" s="38"/>
      <c r="Y258" s="38"/>
      <c r="Z258" s="38"/>
      <c r="AA258" s="38"/>
      <c r="AB258" s="38"/>
      <c r="AC258" s="38"/>
      <c r="AD258" s="38"/>
      <c r="AE258" s="38"/>
      <c r="AR258" s="227" t="s">
        <v>132</v>
      </c>
      <c r="AT258" s="227" t="s">
        <v>127</v>
      </c>
      <c r="AU258" s="227" t="s">
        <v>83</v>
      </c>
      <c r="AY258" s="17" t="s">
        <v>126</v>
      </c>
      <c r="BE258" s="228">
        <f>IF(N258="základní",J258,0)</f>
        <v>0</v>
      </c>
      <c r="BF258" s="228">
        <f>IF(N258="snížená",J258,0)</f>
        <v>0</v>
      </c>
      <c r="BG258" s="228">
        <f>IF(N258="zákl. přenesená",J258,0)</f>
        <v>0</v>
      </c>
      <c r="BH258" s="228">
        <f>IF(N258="sníž. přenesená",J258,0)</f>
        <v>0</v>
      </c>
      <c r="BI258" s="228">
        <f>IF(N258="nulová",J258,0)</f>
        <v>0</v>
      </c>
      <c r="BJ258" s="17" t="s">
        <v>81</v>
      </c>
      <c r="BK258" s="228">
        <f>ROUND(I258*H258,2)</f>
        <v>0</v>
      </c>
      <c r="BL258" s="17" t="s">
        <v>132</v>
      </c>
      <c r="BM258" s="227" t="s">
        <v>541</v>
      </c>
    </row>
    <row r="259" s="2" customFormat="1" ht="62.7" customHeight="1">
      <c r="A259" s="38"/>
      <c r="B259" s="39"/>
      <c r="C259" s="216" t="s">
        <v>542</v>
      </c>
      <c r="D259" s="216" t="s">
        <v>127</v>
      </c>
      <c r="E259" s="217" t="s">
        <v>353</v>
      </c>
      <c r="F259" s="218" t="s">
        <v>354</v>
      </c>
      <c r="G259" s="219" t="s">
        <v>232</v>
      </c>
      <c r="H259" s="220">
        <v>270.47000000000003</v>
      </c>
      <c r="I259" s="221"/>
      <c r="J259" s="222">
        <f>ROUND(I259*H259,2)</f>
        <v>0</v>
      </c>
      <c r="K259" s="218" t="s">
        <v>131</v>
      </c>
      <c r="L259" s="44"/>
      <c r="M259" s="223" t="s">
        <v>1</v>
      </c>
      <c r="N259" s="224" t="s">
        <v>38</v>
      </c>
      <c r="O259" s="91"/>
      <c r="P259" s="225">
        <f>O259*H259</f>
        <v>0</v>
      </c>
      <c r="Q259" s="225">
        <v>0</v>
      </c>
      <c r="R259" s="225">
        <f>Q259*H259</f>
        <v>0</v>
      </c>
      <c r="S259" s="225">
        <v>0</v>
      </c>
      <c r="T259" s="226">
        <f>S259*H259</f>
        <v>0</v>
      </c>
      <c r="U259" s="38"/>
      <c r="V259" s="38"/>
      <c r="W259" s="38"/>
      <c r="X259" s="38"/>
      <c r="Y259" s="38"/>
      <c r="Z259" s="38"/>
      <c r="AA259" s="38"/>
      <c r="AB259" s="38"/>
      <c r="AC259" s="38"/>
      <c r="AD259" s="38"/>
      <c r="AE259" s="38"/>
      <c r="AR259" s="227" t="s">
        <v>132</v>
      </c>
      <c r="AT259" s="227" t="s">
        <v>127</v>
      </c>
      <c r="AU259" s="227" t="s">
        <v>83</v>
      </c>
      <c r="AY259" s="17" t="s">
        <v>126</v>
      </c>
      <c r="BE259" s="228">
        <f>IF(N259="základní",J259,0)</f>
        <v>0</v>
      </c>
      <c r="BF259" s="228">
        <f>IF(N259="snížená",J259,0)</f>
        <v>0</v>
      </c>
      <c r="BG259" s="228">
        <f>IF(N259="zákl. přenesená",J259,0)</f>
        <v>0</v>
      </c>
      <c r="BH259" s="228">
        <f>IF(N259="sníž. přenesená",J259,0)</f>
        <v>0</v>
      </c>
      <c r="BI259" s="228">
        <f>IF(N259="nulová",J259,0)</f>
        <v>0</v>
      </c>
      <c r="BJ259" s="17" t="s">
        <v>81</v>
      </c>
      <c r="BK259" s="228">
        <f>ROUND(I259*H259,2)</f>
        <v>0</v>
      </c>
      <c r="BL259" s="17" t="s">
        <v>132</v>
      </c>
      <c r="BM259" s="227" t="s">
        <v>543</v>
      </c>
    </row>
    <row r="260" s="13" customFormat="1">
      <c r="A260" s="13"/>
      <c r="B260" s="231"/>
      <c r="C260" s="232"/>
      <c r="D260" s="233" t="s">
        <v>197</v>
      </c>
      <c r="E260" s="234" t="s">
        <v>1</v>
      </c>
      <c r="F260" s="235" t="s">
        <v>544</v>
      </c>
      <c r="G260" s="232"/>
      <c r="H260" s="236">
        <v>270.47000000000003</v>
      </c>
      <c r="I260" s="237"/>
      <c r="J260" s="232"/>
      <c r="K260" s="232"/>
      <c r="L260" s="238"/>
      <c r="M260" s="239"/>
      <c r="N260" s="240"/>
      <c r="O260" s="240"/>
      <c r="P260" s="240"/>
      <c r="Q260" s="240"/>
      <c r="R260" s="240"/>
      <c r="S260" s="240"/>
      <c r="T260" s="241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42" t="s">
        <v>197</v>
      </c>
      <c r="AU260" s="242" t="s">
        <v>83</v>
      </c>
      <c r="AV260" s="13" t="s">
        <v>83</v>
      </c>
      <c r="AW260" s="13" t="s">
        <v>30</v>
      </c>
      <c r="AX260" s="13" t="s">
        <v>73</v>
      </c>
      <c r="AY260" s="242" t="s">
        <v>126</v>
      </c>
    </row>
    <row r="261" s="14" customFormat="1">
      <c r="A261" s="14"/>
      <c r="B261" s="243"/>
      <c r="C261" s="244"/>
      <c r="D261" s="233" t="s">
        <v>197</v>
      </c>
      <c r="E261" s="245" t="s">
        <v>1</v>
      </c>
      <c r="F261" s="246" t="s">
        <v>199</v>
      </c>
      <c r="G261" s="244"/>
      <c r="H261" s="247">
        <v>270.47000000000003</v>
      </c>
      <c r="I261" s="248"/>
      <c r="J261" s="244"/>
      <c r="K261" s="244"/>
      <c r="L261" s="249"/>
      <c r="M261" s="250"/>
      <c r="N261" s="251"/>
      <c r="O261" s="251"/>
      <c r="P261" s="251"/>
      <c r="Q261" s="251"/>
      <c r="R261" s="251"/>
      <c r="S261" s="251"/>
      <c r="T261" s="252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253" t="s">
        <v>197</v>
      </c>
      <c r="AU261" s="253" t="s">
        <v>83</v>
      </c>
      <c r="AV261" s="14" t="s">
        <v>132</v>
      </c>
      <c r="AW261" s="14" t="s">
        <v>30</v>
      </c>
      <c r="AX261" s="14" t="s">
        <v>81</v>
      </c>
      <c r="AY261" s="253" t="s">
        <v>126</v>
      </c>
    </row>
    <row r="262" s="2" customFormat="1" ht="33" customHeight="1">
      <c r="A262" s="38"/>
      <c r="B262" s="39"/>
      <c r="C262" s="216" t="s">
        <v>202</v>
      </c>
      <c r="D262" s="216" t="s">
        <v>127</v>
      </c>
      <c r="E262" s="217" t="s">
        <v>356</v>
      </c>
      <c r="F262" s="218" t="s">
        <v>357</v>
      </c>
      <c r="G262" s="219" t="s">
        <v>232</v>
      </c>
      <c r="H262" s="220">
        <v>54.094000000000001</v>
      </c>
      <c r="I262" s="221"/>
      <c r="J262" s="222">
        <f>ROUND(I262*H262,2)</f>
        <v>0</v>
      </c>
      <c r="K262" s="218" t="s">
        <v>131</v>
      </c>
      <c r="L262" s="44"/>
      <c r="M262" s="223" t="s">
        <v>1</v>
      </c>
      <c r="N262" s="224" t="s">
        <v>38</v>
      </c>
      <c r="O262" s="91"/>
      <c r="P262" s="225">
        <f>O262*H262</f>
        <v>0</v>
      </c>
      <c r="Q262" s="225">
        <v>0</v>
      </c>
      <c r="R262" s="225">
        <f>Q262*H262</f>
        <v>0</v>
      </c>
      <c r="S262" s="225">
        <v>0</v>
      </c>
      <c r="T262" s="226">
        <f>S262*H262</f>
        <v>0</v>
      </c>
      <c r="U262" s="38"/>
      <c r="V262" s="38"/>
      <c r="W262" s="38"/>
      <c r="X262" s="38"/>
      <c r="Y262" s="38"/>
      <c r="Z262" s="38"/>
      <c r="AA262" s="38"/>
      <c r="AB262" s="38"/>
      <c r="AC262" s="38"/>
      <c r="AD262" s="38"/>
      <c r="AE262" s="38"/>
      <c r="AR262" s="227" t="s">
        <v>132</v>
      </c>
      <c r="AT262" s="227" t="s">
        <v>127</v>
      </c>
      <c r="AU262" s="227" t="s">
        <v>83</v>
      </c>
      <c r="AY262" s="17" t="s">
        <v>126</v>
      </c>
      <c r="BE262" s="228">
        <f>IF(N262="základní",J262,0)</f>
        <v>0</v>
      </c>
      <c r="BF262" s="228">
        <f>IF(N262="snížená",J262,0)</f>
        <v>0</v>
      </c>
      <c r="BG262" s="228">
        <f>IF(N262="zákl. přenesená",J262,0)</f>
        <v>0</v>
      </c>
      <c r="BH262" s="228">
        <f>IF(N262="sníž. přenesená",J262,0)</f>
        <v>0</v>
      </c>
      <c r="BI262" s="228">
        <f>IF(N262="nulová",J262,0)</f>
        <v>0</v>
      </c>
      <c r="BJ262" s="17" t="s">
        <v>81</v>
      </c>
      <c r="BK262" s="228">
        <f>ROUND(I262*H262,2)</f>
        <v>0</v>
      </c>
      <c r="BL262" s="17" t="s">
        <v>132</v>
      </c>
      <c r="BM262" s="227" t="s">
        <v>545</v>
      </c>
    </row>
    <row r="263" s="2" customFormat="1" ht="44.25" customHeight="1">
      <c r="A263" s="38"/>
      <c r="B263" s="39"/>
      <c r="C263" s="216" t="s">
        <v>546</v>
      </c>
      <c r="D263" s="216" t="s">
        <v>127</v>
      </c>
      <c r="E263" s="217" t="s">
        <v>358</v>
      </c>
      <c r="F263" s="218" t="s">
        <v>359</v>
      </c>
      <c r="G263" s="219" t="s">
        <v>232</v>
      </c>
      <c r="H263" s="220">
        <v>1568.7260000000001</v>
      </c>
      <c r="I263" s="221"/>
      <c r="J263" s="222">
        <f>ROUND(I263*H263,2)</f>
        <v>0</v>
      </c>
      <c r="K263" s="218" t="s">
        <v>131</v>
      </c>
      <c r="L263" s="44"/>
      <c r="M263" s="223" t="s">
        <v>1</v>
      </c>
      <c r="N263" s="224" t="s">
        <v>38</v>
      </c>
      <c r="O263" s="91"/>
      <c r="P263" s="225">
        <f>O263*H263</f>
        <v>0</v>
      </c>
      <c r="Q263" s="225">
        <v>0</v>
      </c>
      <c r="R263" s="225">
        <f>Q263*H263</f>
        <v>0</v>
      </c>
      <c r="S263" s="225">
        <v>0</v>
      </c>
      <c r="T263" s="226">
        <f>S263*H263</f>
        <v>0</v>
      </c>
      <c r="U263" s="38"/>
      <c r="V263" s="38"/>
      <c r="W263" s="38"/>
      <c r="X263" s="38"/>
      <c r="Y263" s="38"/>
      <c r="Z263" s="38"/>
      <c r="AA263" s="38"/>
      <c r="AB263" s="38"/>
      <c r="AC263" s="38"/>
      <c r="AD263" s="38"/>
      <c r="AE263" s="38"/>
      <c r="AR263" s="227" t="s">
        <v>132</v>
      </c>
      <c r="AT263" s="227" t="s">
        <v>127</v>
      </c>
      <c r="AU263" s="227" t="s">
        <v>83</v>
      </c>
      <c r="AY263" s="17" t="s">
        <v>126</v>
      </c>
      <c r="BE263" s="228">
        <f>IF(N263="základní",J263,0)</f>
        <v>0</v>
      </c>
      <c r="BF263" s="228">
        <f>IF(N263="snížená",J263,0)</f>
        <v>0</v>
      </c>
      <c r="BG263" s="228">
        <f>IF(N263="zákl. přenesená",J263,0)</f>
        <v>0</v>
      </c>
      <c r="BH263" s="228">
        <f>IF(N263="sníž. přenesená",J263,0)</f>
        <v>0</v>
      </c>
      <c r="BI263" s="228">
        <f>IF(N263="nulová",J263,0)</f>
        <v>0</v>
      </c>
      <c r="BJ263" s="17" t="s">
        <v>81</v>
      </c>
      <c r="BK263" s="228">
        <f>ROUND(I263*H263,2)</f>
        <v>0</v>
      </c>
      <c r="BL263" s="17" t="s">
        <v>132</v>
      </c>
      <c r="BM263" s="227" t="s">
        <v>547</v>
      </c>
    </row>
    <row r="264" s="13" customFormat="1">
      <c r="A264" s="13"/>
      <c r="B264" s="231"/>
      <c r="C264" s="232"/>
      <c r="D264" s="233" t="s">
        <v>197</v>
      </c>
      <c r="E264" s="234" t="s">
        <v>1</v>
      </c>
      <c r="F264" s="235" t="s">
        <v>548</v>
      </c>
      <c r="G264" s="232"/>
      <c r="H264" s="236">
        <v>1568.7260000000001</v>
      </c>
      <c r="I264" s="237"/>
      <c r="J264" s="232"/>
      <c r="K264" s="232"/>
      <c r="L264" s="238"/>
      <c r="M264" s="239"/>
      <c r="N264" s="240"/>
      <c r="O264" s="240"/>
      <c r="P264" s="240"/>
      <c r="Q264" s="240"/>
      <c r="R264" s="240"/>
      <c r="S264" s="240"/>
      <c r="T264" s="241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42" t="s">
        <v>197</v>
      </c>
      <c r="AU264" s="242" t="s">
        <v>83</v>
      </c>
      <c r="AV264" s="13" t="s">
        <v>83</v>
      </c>
      <c r="AW264" s="13" t="s">
        <v>30</v>
      </c>
      <c r="AX264" s="13" t="s">
        <v>73</v>
      </c>
      <c r="AY264" s="242" t="s">
        <v>126</v>
      </c>
    </row>
    <row r="265" s="14" customFormat="1">
      <c r="A265" s="14"/>
      <c r="B265" s="243"/>
      <c r="C265" s="244"/>
      <c r="D265" s="233" t="s">
        <v>197</v>
      </c>
      <c r="E265" s="245" t="s">
        <v>1</v>
      </c>
      <c r="F265" s="246" t="s">
        <v>199</v>
      </c>
      <c r="G265" s="244"/>
      <c r="H265" s="247">
        <v>1568.7260000000001</v>
      </c>
      <c r="I265" s="248"/>
      <c r="J265" s="244"/>
      <c r="K265" s="244"/>
      <c r="L265" s="249"/>
      <c r="M265" s="250"/>
      <c r="N265" s="251"/>
      <c r="O265" s="251"/>
      <c r="P265" s="251"/>
      <c r="Q265" s="251"/>
      <c r="R265" s="251"/>
      <c r="S265" s="251"/>
      <c r="T265" s="252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T265" s="253" t="s">
        <v>197</v>
      </c>
      <c r="AU265" s="253" t="s">
        <v>83</v>
      </c>
      <c r="AV265" s="14" t="s">
        <v>132</v>
      </c>
      <c r="AW265" s="14" t="s">
        <v>30</v>
      </c>
      <c r="AX265" s="14" t="s">
        <v>81</v>
      </c>
      <c r="AY265" s="253" t="s">
        <v>126</v>
      </c>
    </row>
    <row r="266" s="2" customFormat="1" ht="44.25" customHeight="1">
      <c r="A266" s="38"/>
      <c r="B266" s="39"/>
      <c r="C266" s="216" t="s">
        <v>206</v>
      </c>
      <c r="D266" s="216" t="s">
        <v>127</v>
      </c>
      <c r="E266" s="217" t="s">
        <v>288</v>
      </c>
      <c r="F266" s="218" t="s">
        <v>289</v>
      </c>
      <c r="G266" s="219" t="s">
        <v>232</v>
      </c>
      <c r="H266" s="220">
        <v>54.094000000000001</v>
      </c>
      <c r="I266" s="221"/>
      <c r="J266" s="222">
        <f>ROUND(I266*H266,2)</f>
        <v>0</v>
      </c>
      <c r="K266" s="218" t="s">
        <v>131</v>
      </c>
      <c r="L266" s="44"/>
      <c r="M266" s="223" t="s">
        <v>1</v>
      </c>
      <c r="N266" s="224" t="s">
        <v>38</v>
      </c>
      <c r="O266" s="91"/>
      <c r="P266" s="225">
        <f>O266*H266</f>
        <v>0</v>
      </c>
      <c r="Q266" s="225">
        <v>0</v>
      </c>
      <c r="R266" s="225">
        <f>Q266*H266</f>
        <v>0</v>
      </c>
      <c r="S266" s="225">
        <v>0</v>
      </c>
      <c r="T266" s="226">
        <f>S266*H266</f>
        <v>0</v>
      </c>
      <c r="U266" s="38"/>
      <c r="V266" s="38"/>
      <c r="W266" s="38"/>
      <c r="X266" s="38"/>
      <c r="Y266" s="38"/>
      <c r="Z266" s="38"/>
      <c r="AA266" s="38"/>
      <c r="AB266" s="38"/>
      <c r="AC266" s="38"/>
      <c r="AD266" s="38"/>
      <c r="AE266" s="38"/>
      <c r="AR266" s="227" t="s">
        <v>132</v>
      </c>
      <c r="AT266" s="227" t="s">
        <v>127</v>
      </c>
      <c r="AU266" s="227" t="s">
        <v>83</v>
      </c>
      <c r="AY266" s="17" t="s">
        <v>126</v>
      </c>
      <c r="BE266" s="228">
        <f>IF(N266="základní",J266,0)</f>
        <v>0</v>
      </c>
      <c r="BF266" s="228">
        <f>IF(N266="snížená",J266,0)</f>
        <v>0</v>
      </c>
      <c r="BG266" s="228">
        <f>IF(N266="zákl. přenesená",J266,0)</f>
        <v>0</v>
      </c>
      <c r="BH266" s="228">
        <f>IF(N266="sníž. přenesená",J266,0)</f>
        <v>0</v>
      </c>
      <c r="BI266" s="228">
        <f>IF(N266="nulová",J266,0)</f>
        <v>0</v>
      </c>
      <c r="BJ266" s="17" t="s">
        <v>81</v>
      </c>
      <c r="BK266" s="228">
        <f>ROUND(I266*H266,2)</f>
        <v>0</v>
      </c>
      <c r="BL266" s="17" t="s">
        <v>132</v>
      </c>
      <c r="BM266" s="227" t="s">
        <v>549</v>
      </c>
    </row>
    <row r="267" s="12" customFormat="1" ht="22.8" customHeight="1">
      <c r="A267" s="12"/>
      <c r="B267" s="202"/>
      <c r="C267" s="203"/>
      <c r="D267" s="204" t="s">
        <v>72</v>
      </c>
      <c r="E267" s="229" t="s">
        <v>291</v>
      </c>
      <c r="F267" s="229" t="s">
        <v>292</v>
      </c>
      <c r="G267" s="203"/>
      <c r="H267" s="203"/>
      <c r="I267" s="206"/>
      <c r="J267" s="230">
        <f>BK267</f>
        <v>0</v>
      </c>
      <c r="K267" s="203"/>
      <c r="L267" s="208"/>
      <c r="M267" s="209"/>
      <c r="N267" s="210"/>
      <c r="O267" s="210"/>
      <c r="P267" s="211">
        <f>SUM(P268:P271)</f>
        <v>0</v>
      </c>
      <c r="Q267" s="210"/>
      <c r="R267" s="211">
        <f>SUM(R268:R271)</f>
        <v>0</v>
      </c>
      <c r="S267" s="210"/>
      <c r="T267" s="212">
        <f>SUM(T268:T271)</f>
        <v>0</v>
      </c>
      <c r="U267" s="12"/>
      <c r="V267" s="12"/>
      <c r="W267" s="12"/>
      <c r="X267" s="12"/>
      <c r="Y267" s="12"/>
      <c r="Z267" s="12"/>
      <c r="AA267" s="12"/>
      <c r="AB267" s="12"/>
      <c r="AC267" s="12"/>
      <c r="AD267" s="12"/>
      <c r="AE267" s="12"/>
      <c r="AR267" s="213" t="s">
        <v>81</v>
      </c>
      <c r="AT267" s="214" t="s">
        <v>72</v>
      </c>
      <c r="AU267" s="214" t="s">
        <v>81</v>
      </c>
      <c r="AY267" s="213" t="s">
        <v>126</v>
      </c>
      <c r="BK267" s="215">
        <f>SUM(BK268:BK271)</f>
        <v>0</v>
      </c>
    </row>
    <row r="268" s="2" customFormat="1" ht="44.25" customHeight="1">
      <c r="A268" s="38"/>
      <c r="B268" s="39"/>
      <c r="C268" s="216" t="s">
        <v>550</v>
      </c>
      <c r="D268" s="216" t="s">
        <v>127</v>
      </c>
      <c r="E268" s="217" t="s">
        <v>297</v>
      </c>
      <c r="F268" s="218" t="s">
        <v>298</v>
      </c>
      <c r="G268" s="219" t="s">
        <v>232</v>
      </c>
      <c r="H268" s="220">
        <v>136.52099999999999</v>
      </c>
      <c r="I268" s="221"/>
      <c r="J268" s="222">
        <f>ROUND(I268*H268,2)</f>
        <v>0</v>
      </c>
      <c r="K268" s="218" t="s">
        <v>131</v>
      </c>
      <c r="L268" s="44"/>
      <c r="M268" s="223" t="s">
        <v>1</v>
      </c>
      <c r="N268" s="224" t="s">
        <v>38</v>
      </c>
      <c r="O268" s="91"/>
      <c r="P268" s="225">
        <f>O268*H268</f>
        <v>0</v>
      </c>
      <c r="Q268" s="225">
        <v>0</v>
      </c>
      <c r="R268" s="225">
        <f>Q268*H268</f>
        <v>0</v>
      </c>
      <c r="S268" s="225">
        <v>0</v>
      </c>
      <c r="T268" s="226">
        <f>S268*H268</f>
        <v>0</v>
      </c>
      <c r="U268" s="38"/>
      <c r="V268" s="38"/>
      <c r="W268" s="38"/>
      <c r="X268" s="38"/>
      <c r="Y268" s="38"/>
      <c r="Z268" s="38"/>
      <c r="AA268" s="38"/>
      <c r="AB268" s="38"/>
      <c r="AC268" s="38"/>
      <c r="AD268" s="38"/>
      <c r="AE268" s="38"/>
      <c r="AR268" s="227" t="s">
        <v>132</v>
      </c>
      <c r="AT268" s="227" t="s">
        <v>127</v>
      </c>
      <c r="AU268" s="227" t="s">
        <v>83</v>
      </c>
      <c r="AY268" s="17" t="s">
        <v>126</v>
      </c>
      <c r="BE268" s="228">
        <f>IF(N268="základní",J268,0)</f>
        <v>0</v>
      </c>
      <c r="BF268" s="228">
        <f>IF(N268="snížená",J268,0)</f>
        <v>0</v>
      </c>
      <c r="BG268" s="228">
        <f>IF(N268="zákl. přenesená",J268,0)</f>
        <v>0</v>
      </c>
      <c r="BH268" s="228">
        <f>IF(N268="sníž. přenesená",J268,0)</f>
        <v>0</v>
      </c>
      <c r="BI268" s="228">
        <f>IF(N268="nulová",J268,0)</f>
        <v>0</v>
      </c>
      <c r="BJ268" s="17" t="s">
        <v>81</v>
      </c>
      <c r="BK268" s="228">
        <f>ROUND(I268*H268,2)</f>
        <v>0</v>
      </c>
      <c r="BL268" s="17" t="s">
        <v>132</v>
      </c>
      <c r="BM268" s="227" t="s">
        <v>551</v>
      </c>
    </row>
    <row r="269" s="13" customFormat="1">
      <c r="A269" s="13"/>
      <c r="B269" s="231"/>
      <c r="C269" s="232"/>
      <c r="D269" s="233" t="s">
        <v>197</v>
      </c>
      <c r="E269" s="234" t="s">
        <v>1</v>
      </c>
      <c r="F269" s="235" t="s">
        <v>552</v>
      </c>
      <c r="G269" s="232"/>
      <c r="H269" s="236">
        <v>136.52099999999999</v>
      </c>
      <c r="I269" s="237"/>
      <c r="J269" s="232"/>
      <c r="K269" s="232"/>
      <c r="L269" s="238"/>
      <c r="M269" s="239"/>
      <c r="N269" s="240"/>
      <c r="O269" s="240"/>
      <c r="P269" s="240"/>
      <c r="Q269" s="240"/>
      <c r="R269" s="240"/>
      <c r="S269" s="240"/>
      <c r="T269" s="241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42" t="s">
        <v>197</v>
      </c>
      <c r="AU269" s="242" t="s">
        <v>83</v>
      </c>
      <c r="AV269" s="13" t="s">
        <v>83</v>
      </c>
      <c r="AW269" s="13" t="s">
        <v>30</v>
      </c>
      <c r="AX269" s="13" t="s">
        <v>73</v>
      </c>
      <c r="AY269" s="242" t="s">
        <v>126</v>
      </c>
    </row>
    <row r="270" s="14" customFormat="1">
      <c r="A270" s="14"/>
      <c r="B270" s="243"/>
      <c r="C270" s="244"/>
      <c r="D270" s="233" t="s">
        <v>197</v>
      </c>
      <c r="E270" s="245" t="s">
        <v>1</v>
      </c>
      <c r="F270" s="246" t="s">
        <v>199</v>
      </c>
      <c r="G270" s="244"/>
      <c r="H270" s="247">
        <v>136.52099999999999</v>
      </c>
      <c r="I270" s="248"/>
      <c r="J270" s="244"/>
      <c r="K270" s="244"/>
      <c r="L270" s="249"/>
      <c r="M270" s="250"/>
      <c r="N270" s="251"/>
      <c r="O270" s="251"/>
      <c r="P270" s="251"/>
      <c r="Q270" s="251"/>
      <c r="R270" s="251"/>
      <c r="S270" s="251"/>
      <c r="T270" s="252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T270" s="253" t="s">
        <v>197</v>
      </c>
      <c r="AU270" s="253" t="s">
        <v>83</v>
      </c>
      <c r="AV270" s="14" t="s">
        <v>132</v>
      </c>
      <c r="AW270" s="14" t="s">
        <v>30</v>
      </c>
      <c r="AX270" s="14" t="s">
        <v>81</v>
      </c>
      <c r="AY270" s="253" t="s">
        <v>126</v>
      </c>
    </row>
    <row r="271" s="2" customFormat="1" ht="49.05" customHeight="1">
      <c r="A271" s="38"/>
      <c r="B271" s="39"/>
      <c r="C271" s="216" t="s">
        <v>290</v>
      </c>
      <c r="D271" s="216" t="s">
        <v>127</v>
      </c>
      <c r="E271" s="217" t="s">
        <v>553</v>
      </c>
      <c r="F271" s="218" t="s">
        <v>554</v>
      </c>
      <c r="G271" s="219" t="s">
        <v>232</v>
      </c>
      <c r="H271" s="220">
        <v>0.33400000000000002</v>
      </c>
      <c r="I271" s="221"/>
      <c r="J271" s="222">
        <f>ROUND(I271*H271,2)</f>
        <v>0</v>
      </c>
      <c r="K271" s="218" t="s">
        <v>131</v>
      </c>
      <c r="L271" s="44"/>
      <c r="M271" s="223" t="s">
        <v>1</v>
      </c>
      <c r="N271" s="224" t="s">
        <v>38</v>
      </c>
      <c r="O271" s="91"/>
      <c r="P271" s="225">
        <f>O271*H271</f>
        <v>0</v>
      </c>
      <c r="Q271" s="225">
        <v>0</v>
      </c>
      <c r="R271" s="225">
        <f>Q271*H271</f>
        <v>0</v>
      </c>
      <c r="S271" s="225">
        <v>0</v>
      </c>
      <c r="T271" s="226">
        <f>S271*H271</f>
        <v>0</v>
      </c>
      <c r="U271" s="38"/>
      <c r="V271" s="38"/>
      <c r="W271" s="38"/>
      <c r="X271" s="38"/>
      <c r="Y271" s="38"/>
      <c r="Z271" s="38"/>
      <c r="AA271" s="38"/>
      <c r="AB271" s="38"/>
      <c r="AC271" s="38"/>
      <c r="AD271" s="38"/>
      <c r="AE271" s="38"/>
      <c r="AR271" s="227" t="s">
        <v>132</v>
      </c>
      <c r="AT271" s="227" t="s">
        <v>127</v>
      </c>
      <c r="AU271" s="227" t="s">
        <v>83</v>
      </c>
      <c r="AY271" s="17" t="s">
        <v>126</v>
      </c>
      <c r="BE271" s="228">
        <f>IF(N271="základní",J271,0)</f>
        <v>0</v>
      </c>
      <c r="BF271" s="228">
        <f>IF(N271="snížená",J271,0)</f>
        <v>0</v>
      </c>
      <c r="BG271" s="228">
        <f>IF(N271="zákl. přenesená",J271,0)</f>
        <v>0</v>
      </c>
      <c r="BH271" s="228">
        <f>IF(N271="sníž. přenesená",J271,0)</f>
        <v>0</v>
      </c>
      <c r="BI271" s="228">
        <f>IF(N271="nulová",J271,0)</f>
        <v>0</v>
      </c>
      <c r="BJ271" s="17" t="s">
        <v>81</v>
      </c>
      <c r="BK271" s="228">
        <f>ROUND(I271*H271,2)</f>
        <v>0</v>
      </c>
      <c r="BL271" s="17" t="s">
        <v>132</v>
      </c>
      <c r="BM271" s="227" t="s">
        <v>555</v>
      </c>
    </row>
    <row r="272" s="12" customFormat="1" ht="25.92" customHeight="1">
      <c r="A272" s="12"/>
      <c r="B272" s="202"/>
      <c r="C272" s="203"/>
      <c r="D272" s="204" t="s">
        <v>72</v>
      </c>
      <c r="E272" s="205" t="s">
        <v>300</v>
      </c>
      <c r="F272" s="205" t="s">
        <v>301</v>
      </c>
      <c r="G272" s="203"/>
      <c r="H272" s="203"/>
      <c r="I272" s="206"/>
      <c r="J272" s="207">
        <f>BK272</f>
        <v>0</v>
      </c>
      <c r="K272" s="203"/>
      <c r="L272" s="208"/>
      <c r="M272" s="209"/>
      <c r="N272" s="210"/>
      <c r="O272" s="210"/>
      <c r="P272" s="211">
        <f>P273+P278</f>
        <v>0</v>
      </c>
      <c r="Q272" s="210"/>
      <c r="R272" s="211">
        <f>R273+R278</f>
        <v>0</v>
      </c>
      <c r="S272" s="210"/>
      <c r="T272" s="212">
        <f>T273+T278</f>
        <v>0</v>
      </c>
      <c r="U272" s="12"/>
      <c r="V272" s="12"/>
      <c r="W272" s="12"/>
      <c r="X272" s="12"/>
      <c r="Y272" s="12"/>
      <c r="Z272" s="12"/>
      <c r="AA272" s="12"/>
      <c r="AB272" s="12"/>
      <c r="AC272" s="12"/>
      <c r="AD272" s="12"/>
      <c r="AE272" s="12"/>
      <c r="AR272" s="213" t="s">
        <v>83</v>
      </c>
      <c r="AT272" s="214" t="s">
        <v>72</v>
      </c>
      <c r="AU272" s="214" t="s">
        <v>73</v>
      </c>
      <c r="AY272" s="213" t="s">
        <v>126</v>
      </c>
      <c r="BK272" s="215">
        <f>BK273+BK278</f>
        <v>0</v>
      </c>
    </row>
    <row r="273" s="12" customFormat="1" ht="22.8" customHeight="1">
      <c r="A273" s="12"/>
      <c r="B273" s="202"/>
      <c r="C273" s="203"/>
      <c r="D273" s="204" t="s">
        <v>72</v>
      </c>
      <c r="E273" s="229" t="s">
        <v>556</v>
      </c>
      <c r="F273" s="229" t="s">
        <v>557</v>
      </c>
      <c r="G273" s="203"/>
      <c r="H273" s="203"/>
      <c r="I273" s="206"/>
      <c r="J273" s="230">
        <f>BK273</f>
        <v>0</v>
      </c>
      <c r="K273" s="203"/>
      <c r="L273" s="208"/>
      <c r="M273" s="209"/>
      <c r="N273" s="210"/>
      <c r="O273" s="210"/>
      <c r="P273" s="211">
        <f>SUM(P274:P277)</f>
        <v>0</v>
      </c>
      <c r="Q273" s="210"/>
      <c r="R273" s="211">
        <f>SUM(R274:R277)</f>
        <v>0</v>
      </c>
      <c r="S273" s="210"/>
      <c r="T273" s="212">
        <f>SUM(T274:T277)</f>
        <v>0</v>
      </c>
      <c r="U273" s="12"/>
      <c r="V273" s="12"/>
      <c r="W273" s="12"/>
      <c r="X273" s="12"/>
      <c r="Y273" s="12"/>
      <c r="Z273" s="12"/>
      <c r="AA273" s="12"/>
      <c r="AB273" s="12"/>
      <c r="AC273" s="12"/>
      <c r="AD273" s="12"/>
      <c r="AE273" s="12"/>
      <c r="AR273" s="213" t="s">
        <v>83</v>
      </c>
      <c r="AT273" s="214" t="s">
        <v>72</v>
      </c>
      <c r="AU273" s="214" t="s">
        <v>81</v>
      </c>
      <c r="AY273" s="213" t="s">
        <v>126</v>
      </c>
      <c r="BK273" s="215">
        <f>SUM(BK274:BK277)</f>
        <v>0</v>
      </c>
    </row>
    <row r="274" s="2" customFormat="1" ht="24.15" customHeight="1">
      <c r="A274" s="38"/>
      <c r="B274" s="39"/>
      <c r="C274" s="216" t="s">
        <v>558</v>
      </c>
      <c r="D274" s="216" t="s">
        <v>127</v>
      </c>
      <c r="E274" s="217" t="s">
        <v>559</v>
      </c>
      <c r="F274" s="218" t="s">
        <v>560</v>
      </c>
      <c r="G274" s="219" t="s">
        <v>271</v>
      </c>
      <c r="H274" s="220">
        <v>1</v>
      </c>
      <c r="I274" s="221"/>
      <c r="J274" s="222">
        <f>ROUND(I274*H274,2)</f>
        <v>0</v>
      </c>
      <c r="K274" s="218" t="s">
        <v>131</v>
      </c>
      <c r="L274" s="44"/>
      <c r="M274" s="223" t="s">
        <v>1</v>
      </c>
      <c r="N274" s="224" t="s">
        <v>38</v>
      </c>
      <c r="O274" s="91"/>
      <c r="P274" s="225">
        <f>O274*H274</f>
        <v>0</v>
      </c>
      <c r="Q274" s="225">
        <v>0</v>
      </c>
      <c r="R274" s="225">
        <f>Q274*H274</f>
        <v>0</v>
      </c>
      <c r="S274" s="225">
        <v>0</v>
      </c>
      <c r="T274" s="226">
        <f>S274*H274</f>
        <v>0</v>
      </c>
      <c r="U274" s="38"/>
      <c r="V274" s="38"/>
      <c r="W274" s="38"/>
      <c r="X274" s="38"/>
      <c r="Y274" s="38"/>
      <c r="Z274" s="38"/>
      <c r="AA274" s="38"/>
      <c r="AB274" s="38"/>
      <c r="AC274" s="38"/>
      <c r="AD274" s="38"/>
      <c r="AE274" s="38"/>
      <c r="AR274" s="227" t="s">
        <v>154</v>
      </c>
      <c r="AT274" s="227" t="s">
        <v>127</v>
      </c>
      <c r="AU274" s="227" t="s">
        <v>83</v>
      </c>
      <c r="AY274" s="17" t="s">
        <v>126</v>
      </c>
      <c r="BE274" s="228">
        <f>IF(N274="základní",J274,0)</f>
        <v>0</v>
      </c>
      <c r="BF274" s="228">
        <f>IF(N274="snížená",J274,0)</f>
        <v>0</v>
      </c>
      <c r="BG274" s="228">
        <f>IF(N274="zákl. přenesená",J274,0)</f>
        <v>0</v>
      </c>
      <c r="BH274" s="228">
        <f>IF(N274="sníž. přenesená",J274,0)</f>
        <v>0</v>
      </c>
      <c r="BI274" s="228">
        <f>IF(N274="nulová",J274,0)</f>
        <v>0</v>
      </c>
      <c r="BJ274" s="17" t="s">
        <v>81</v>
      </c>
      <c r="BK274" s="228">
        <f>ROUND(I274*H274,2)</f>
        <v>0</v>
      </c>
      <c r="BL274" s="17" t="s">
        <v>154</v>
      </c>
      <c r="BM274" s="227" t="s">
        <v>561</v>
      </c>
    </row>
    <row r="275" s="13" customFormat="1">
      <c r="A275" s="13"/>
      <c r="B275" s="231"/>
      <c r="C275" s="232"/>
      <c r="D275" s="233" t="s">
        <v>197</v>
      </c>
      <c r="E275" s="234" t="s">
        <v>1</v>
      </c>
      <c r="F275" s="235" t="s">
        <v>562</v>
      </c>
      <c r="G275" s="232"/>
      <c r="H275" s="236">
        <v>1</v>
      </c>
      <c r="I275" s="237"/>
      <c r="J275" s="232"/>
      <c r="K275" s="232"/>
      <c r="L275" s="238"/>
      <c r="M275" s="239"/>
      <c r="N275" s="240"/>
      <c r="O275" s="240"/>
      <c r="P275" s="240"/>
      <c r="Q275" s="240"/>
      <c r="R275" s="240"/>
      <c r="S275" s="240"/>
      <c r="T275" s="241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42" t="s">
        <v>197</v>
      </c>
      <c r="AU275" s="242" t="s">
        <v>83</v>
      </c>
      <c r="AV275" s="13" t="s">
        <v>83</v>
      </c>
      <c r="AW275" s="13" t="s">
        <v>30</v>
      </c>
      <c r="AX275" s="13" t="s">
        <v>73</v>
      </c>
      <c r="AY275" s="242" t="s">
        <v>126</v>
      </c>
    </row>
    <row r="276" s="14" customFormat="1">
      <c r="A276" s="14"/>
      <c r="B276" s="243"/>
      <c r="C276" s="244"/>
      <c r="D276" s="233" t="s">
        <v>197</v>
      </c>
      <c r="E276" s="245" t="s">
        <v>1</v>
      </c>
      <c r="F276" s="246" t="s">
        <v>199</v>
      </c>
      <c r="G276" s="244"/>
      <c r="H276" s="247">
        <v>1</v>
      </c>
      <c r="I276" s="248"/>
      <c r="J276" s="244"/>
      <c r="K276" s="244"/>
      <c r="L276" s="249"/>
      <c r="M276" s="250"/>
      <c r="N276" s="251"/>
      <c r="O276" s="251"/>
      <c r="P276" s="251"/>
      <c r="Q276" s="251"/>
      <c r="R276" s="251"/>
      <c r="S276" s="251"/>
      <c r="T276" s="252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T276" s="253" t="s">
        <v>197</v>
      </c>
      <c r="AU276" s="253" t="s">
        <v>83</v>
      </c>
      <c r="AV276" s="14" t="s">
        <v>132</v>
      </c>
      <c r="AW276" s="14" t="s">
        <v>30</v>
      </c>
      <c r="AX276" s="14" t="s">
        <v>81</v>
      </c>
      <c r="AY276" s="253" t="s">
        <v>126</v>
      </c>
    </row>
    <row r="277" s="2" customFormat="1" ht="44.25" customHeight="1">
      <c r="A277" s="38"/>
      <c r="B277" s="39"/>
      <c r="C277" s="216" t="s">
        <v>296</v>
      </c>
      <c r="D277" s="216" t="s">
        <v>127</v>
      </c>
      <c r="E277" s="217" t="s">
        <v>563</v>
      </c>
      <c r="F277" s="218" t="s">
        <v>564</v>
      </c>
      <c r="G277" s="219" t="s">
        <v>320</v>
      </c>
      <c r="H277" s="277"/>
      <c r="I277" s="221"/>
      <c r="J277" s="222">
        <f>ROUND(I277*H277,2)</f>
        <v>0</v>
      </c>
      <c r="K277" s="218" t="s">
        <v>131</v>
      </c>
      <c r="L277" s="44"/>
      <c r="M277" s="223" t="s">
        <v>1</v>
      </c>
      <c r="N277" s="224" t="s">
        <v>38</v>
      </c>
      <c r="O277" s="91"/>
      <c r="P277" s="225">
        <f>O277*H277</f>
        <v>0</v>
      </c>
      <c r="Q277" s="225">
        <v>0</v>
      </c>
      <c r="R277" s="225">
        <f>Q277*H277</f>
        <v>0</v>
      </c>
      <c r="S277" s="225">
        <v>0</v>
      </c>
      <c r="T277" s="226">
        <f>S277*H277</f>
        <v>0</v>
      </c>
      <c r="U277" s="38"/>
      <c r="V277" s="38"/>
      <c r="W277" s="38"/>
      <c r="X277" s="38"/>
      <c r="Y277" s="38"/>
      <c r="Z277" s="38"/>
      <c r="AA277" s="38"/>
      <c r="AB277" s="38"/>
      <c r="AC277" s="38"/>
      <c r="AD277" s="38"/>
      <c r="AE277" s="38"/>
      <c r="AR277" s="227" t="s">
        <v>154</v>
      </c>
      <c r="AT277" s="227" t="s">
        <v>127</v>
      </c>
      <c r="AU277" s="227" t="s">
        <v>83</v>
      </c>
      <c r="AY277" s="17" t="s">
        <v>126</v>
      </c>
      <c r="BE277" s="228">
        <f>IF(N277="základní",J277,0)</f>
        <v>0</v>
      </c>
      <c r="BF277" s="228">
        <f>IF(N277="snížená",J277,0)</f>
        <v>0</v>
      </c>
      <c r="BG277" s="228">
        <f>IF(N277="zákl. přenesená",J277,0)</f>
        <v>0</v>
      </c>
      <c r="BH277" s="228">
        <f>IF(N277="sníž. přenesená",J277,0)</f>
        <v>0</v>
      </c>
      <c r="BI277" s="228">
        <f>IF(N277="nulová",J277,0)</f>
        <v>0</v>
      </c>
      <c r="BJ277" s="17" t="s">
        <v>81</v>
      </c>
      <c r="BK277" s="228">
        <f>ROUND(I277*H277,2)</f>
        <v>0</v>
      </c>
      <c r="BL277" s="17" t="s">
        <v>154</v>
      </c>
      <c r="BM277" s="227" t="s">
        <v>565</v>
      </c>
    </row>
    <row r="278" s="12" customFormat="1" ht="22.8" customHeight="1">
      <c r="A278" s="12"/>
      <c r="B278" s="202"/>
      <c r="C278" s="203"/>
      <c r="D278" s="204" t="s">
        <v>72</v>
      </c>
      <c r="E278" s="229" t="s">
        <v>566</v>
      </c>
      <c r="F278" s="229" t="s">
        <v>567</v>
      </c>
      <c r="G278" s="203"/>
      <c r="H278" s="203"/>
      <c r="I278" s="206"/>
      <c r="J278" s="230">
        <f>BK278</f>
        <v>0</v>
      </c>
      <c r="K278" s="203"/>
      <c r="L278" s="208"/>
      <c r="M278" s="209"/>
      <c r="N278" s="210"/>
      <c r="O278" s="210"/>
      <c r="P278" s="211">
        <f>SUM(P279:P286)</f>
        <v>0</v>
      </c>
      <c r="Q278" s="210"/>
      <c r="R278" s="211">
        <f>SUM(R279:R286)</f>
        <v>0</v>
      </c>
      <c r="S278" s="210"/>
      <c r="T278" s="212">
        <f>SUM(T279:T286)</f>
        <v>0</v>
      </c>
      <c r="U278" s="12"/>
      <c r="V278" s="12"/>
      <c r="W278" s="12"/>
      <c r="X278" s="12"/>
      <c r="Y278" s="12"/>
      <c r="Z278" s="12"/>
      <c r="AA278" s="12"/>
      <c r="AB278" s="12"/>
      <c r="AC278" s="12"/>
      <c r="AD278" s="12"/>
      <c r="AE278" s="12"/>
      <c r="AR278" s="213" t="s">
        <v>83</v>
      </c>
      <c r="AT278" s="214" t="s">
        <v>72</v>
      </c>
      <c r="AU278" s="214" t="s">
        <v>81</v>
      </c>
      <c r="AY278" s="213" t="s">
        <v>126</v>
      </c>
      <c r="BK278" s="215">
        <f>SUM(BK279:BK286)</f>
        <v>0</v>
      </c>
    </row>
    <row r="279" s="2" customFormat="1" ht="33" customHeight="1">
      <c r="A279" s="38"/>
      <c r="B279" s="39"/>
      <c r="C279" s="216" t="s">
        <v>568</v>
      </c>
      <c r="D279" s="216" t="s">
        <v>127</v>
      </c>
      <c r="E279" s="217" t="s">
        <v>569</v>
      </c>
      <c r="F279" s="218" t="s">
        <v>570</v>
      </c>
      <c r="G279" s="219" t="s">
        <v>271</v>
      </c>
      <c r="H279" s="220">
        <v>1.5</v>
      </c>
      <c r="I279" s="221"/>
      <c r="J279" s="222">
        <f>ROUND(I279*H279,2)</f>
        <v>0</v>
      </c>
      <c r="K279" s="218" t="s">
        <v>131</v>
      </c>
      <c r="L279" s="44"/>
      <c r="M279" s="223" t="s">
        <v>1</v>
      </c>
      <c r="N279" s="224" t="s">
        <v>38</v>
      </c>
      <c r="O279" s="91"/>
      <c r="P279" s="225">
        <f>O279*H279</f>
        <v>0</v>
      </c>
      <c r="Q279" s="225">
        <v>0</v>
      </c>
      <c r="R279" s="225">
        <f>Q279*H279</f>
        <v>0</v>
      </c>
      <c r="S279" s="225">
        <v>0</v>
      </c>
      <c r="T279" s="226">
        <f>S279*H279</f>
        <v>0</v>
      </c>
      <c r="U279" s="38"/>
      <c r="V279" s="38"/>
      <c r="W279" s="38"/>
      <c r="X279" s="38"/>
      <c r="Y279" s="38"/>
      <c r="Z279" s="38"/>
      <c r="AA279" s="38"/>
      <c r="AB279" s="38"/>
      <c r="AC279" s="38"/>
      <c r="AD279" s="38"/>
      <c r="AE279" s="38"/>
      <c r="AR279" s="227" t="s">
        <v>154</v>
      </c>
      <c r="AT279" s="227" t="s">
        <v>127</v>
      </c>
      <c r="AU279" s="227" t="s">
        <v>83</v>
      </c>
      <c r="AY279" s="17" t="s">
        <v>126</v>
      </c>
      <c r="BE279" s="228">
        <f>IF(N279="základní",J279,0)</f>
        <v>0</v>
      </c>
      <c r="BF279" s="228">
        <f>IF(N279="snížená",J279,0)</f>
        <v>0</v>
      </c>
      <c r="BG279" s="228">
        <f>IF(N279="zákl. přenesená",J279,0)</f>
        <v>0</v>
      </c>
      <c r="BH279" s="228">
        <f>IF(N279="sníž. přenesená",J279,0)</f>
        <v>0</v>
      </c>
      <c r="BI279" s="228">
        <f>IF(N279="nulová",J279,0)</f>
        <v>0</v>
      </c>
      <c r="BJ279" s="17" t="s">
        <v>81</v>
      </c>
      <c r="BK279" s="228">
        <f>ROUND(I279*H279,2)</f>
        <v>0</v>
      </c>
      <c r="BL279" s="17" t="s">
        <v>154</v>
      </c>
      <c r="BM279" s="227" t="s">
        <v>571</v>
      </c>
    </row>
    <row r="280" s="13" customFormat="1">
      <c r="A280" s="13"/>
      <c r="B280" s="231"/>
      <c r="C280" s="232"/>
      <c r="D280" s="233" t="s">
        <v>197</v>
      </c>
      <c r="E280" s="234" t="s">
        <v>1</v>
      </c>
      <c r="F280" s="235" t="s">
        <v>572</v>
      </c>
      <c r="G280" s="232"/>
      <c r="H280" s="236">
        <v>1.5</v>
      </c>
      <c r="I280" s="237"/>
      <c r="J280" s="232"/>
      <c r="K280" s="232"/>
      <c r="L280" s="238"/>
      <c r="M280" s="239"/>
      <c r="N280" s="240"/>
      <c r="O280" s="240"/>
      <c r="P280" s="240"/>
      <c r="Q280" s="240"/>
      <c r="R280" s="240"/>
      <c r="S280" s="240"/>
      <c r="T280" s="241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42" t="s">
        <v>197</v>
      </c>
      <c r="AU280" s="242" t="s">
        <v>83</v>
      </c>
      <c r="AV280" s="13" t="s">
        <v>83</v>
      </c>
      <c r="AW280" s="13" t="s">
        <v>30</v>
      </c>
      <c r="AX280" s="13" t="s">
        <v>73</v>
      </c>
      <c r="AY280" s="242" t="s">
        <v>126</v>
      </c>
    </row>
    <row r="281" s="14" customFormat="1">
      <c r="A281" s="14"/>
      <c r="B281" s="243"/>
      <c r="C281" s="244"/>
      <c r="D281" s="233" t="s">
        <v>197</v>
      </c>
      <c r="E281" s="245" t="s">
        <v>1</v>
      </c>
      <c r="F281" s="246" t="s">
        <v>199</v>
      </c>
      <c r="G281" s="244"/>
      <c r="H281" s="247">
        <v>1.5</v>
      </c>
      <c r="I281" s="248"/>
      <c r="J281" s="244"/>
      <c r="K281" s="244"/>
      <c r="L281" s="249"/>
      <c r="M281" s="250"/>
      <c r="N281" s="251"/>
      <c r="O281" s="251"/>
      <c r="P281" s="251"/>
      <c r="Q281" s="251"/>
      <c r="R281" s="251"/>
      <c r="S281" s="251"/>
      <c r="T281" s="252"/>
      <c r="U281" s="14"/>
      <c r="V281" s="14"/>
      <c r="W281" s="14"/>
      <c r="X281" s="14"/>
      <c r="Y281" s="14"/>
      <c r="Z281" s="14"/>
      <c r="AA281" s="14"/>
      <c r="AB281" s="14"/>
      <c r="AC281" s="14"/>
      <c r="AD281" s="14"/>
      <c r="AE281" s="14"/>
      <c r="AT281" s="253" t="s">
        <v>197</v>
      </c>
      <c r="AU281" s="253" t="s">
        <v>83</v>
      </c>
      <c r="AV281" s="14" t="s">
        <v>132</v>
      </c>
      <c r="AW281" s="14" t="s">
        <v>30</v>
      </c>
      <c r="AX281" s="14" t="s">
        <v>81</v>
      </c>
      <c r="AY281" s="253" t="s">
        <v>126</v>
      </c>
    </row>
    <row r="282" s="2" customFormat="1" ht="55.5" customHeight="1">
      <c r="A282" s="38"/>
      <c r="B282" s="39"/>
      <c r="C282" s="216" t="s">
        <v>299</v>
      </c>
      <c r="D282" s="216" t="s">
        <v>127</v>
      </c>
      <c r="E282" s="217" t="s">
        <v>573</v>
      </c>
      <c r="F282" s="218" t="s">
        <v>574</v>
      </c>
      <c r="G282" s="219" t="s">
        <v>271</v>
      </c>
      <c r="H282" s="220">
        <v>1.5</v>
      </c>
      <c r="I282" s="221"/>
      <c r="J282" s="222">
        <f>ROUND(I282*H282,2)</f>
        <v>0</v>
      </c>
      <c r="K282" s="218" t="s">
        <v>131</v>
      </c>
      <c r="L282" s="44"/>
      <c r="M282" s="223" t="s">
        <v>1</v>
      </c>
      <c r="N282" s="224" t="s">
        <v>38</v>
      </c>
      <c r="O282" s="91"/>
      <c r="P282" s="225">
        <f>O282*H282</f>
        <v>0</v>
      </c>
      <c r="Q282" s="225">
        <v>0</v>
      </c>
      <c r="R282" s="225">
        <f>Q282*H282</f>
        <v>0</v>
      </c>
      <c r="S282" s="225">
        <v>0</v>
      </c>
      <c r="T282" s="226">
        <f>S282*H282</f>
        <v>0</v>
      </c>
      <c r="U282" s="38"/>
      <c r="V282" s="38"/>
      <c r="W282" s="38"/>
      <c r="X282" s="38"/>
      <c r="Y282" s="38"/>
      <c r="Z282" s="38"/>
      <c r="AA282" s="38"/>
      <c r="AB282" s="38"/>
      <c r="AC282" s="38"/>
      <c r="AD282" s="38"/>
      <c r="AE282" s="38"/>
      <c r="AR282" s="227" t="s">
        <v>154</v>
      </c>
      <c r="AT282" s="227" t="s">
        <v>127</v>
      </c>
      <c r="AU282" s="227" t="s">
        <v>83</v>
      </c>
      <c r="AY282" s="17" t="s">
        <v>126</v>
      </c>
      <c r="BE282" s="228">
        <f>IF(N282="základní",J282,0)</f>
        <v>0</v>
      </c>
      <c r="BF282" s="228">
        <f>IF(N282="snížená",J282,0)</f>
        <v>0</v>
      </c>
      <c r="BG282" s="228">
        <f>IF(N282="zákl. přenesená",J282,0)</f>
        <v>0</v>
      </c>
      <c r="BH282" s="228">
        <f>IF(N282="sníž. přenesená",J282,0)</f>
        <v>0</v>
      </c>
      <c r="BI282" s="228">
        <f>IF(N282="nulová",J282,0)</f>
        <v>0</v>
      </c>
      <c r="BJ282" s="17" t="s">
        <v>81</v>
      </c>
      <c r="BK282" s="228">
        <f>ROUND(I282*H282,2)</f>
        <v>0</v>
      </c>
      <c r="BL282" s="17" t="s">
        <v>154</v>
      </c>
      <c r="BM282" s="227" t="s">
        <v>575</v>
      </c>
    </row>
    <row r="283" s="13" customFormat="1">
      <c r="A283" s="13"/>
      <c r="B283" s="231"/>
      <c r="C283" s="232"/>
      <c r="D283" s="233" t="s">
        <v>197</v>
      </c>
      <c r="E283" s="234" t="s">
        <v>1</v>
      </c>
      <c r="F283" s="235" t="s">
        <v>572</v>
      </c>
      <c r="G283" s="232"/>
      <c r="H283" s="236">
        <v>1.5</v>
      </c>
      <c r="I283" s="237"/>
      <c r="J283" s="232"/>
      <c r="K283" s="232"/>
      <c r="L283" s="238"/>
      <c r="M283" s="239"/>
      <c r="N283" s="240"/>
      <c r="O283" s="240"/>
      <c r="P283" s="240"/>
      <c r="Q283" s="240"/>
      <c r="R283" s="240"/>
      <c r="S283" s="240"/>
      <c r="T283" s="241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42" t="s">
        <v>197</v>
      </c>
      <c r="AU283" s="242" t="s">
        <v>83</v>
      </c>
      <c r="AV283" s="13" t="s">
        <v>83</v>
      </c>
      <c r="AW283" s="13" t="s">
        <v>30</v>
      </c>
      <c r="AX283" s="13" t="s">
        <v>73</v>
      </c>
      <c r="AY283" s="242" t="s">
        <v>126</v>
      </c>
    </row>
    <row r="284" s="14" customFormat="1">
      <c r="A284" s="14"/>
      <c r="B284" s="243"/>
      <c r="C284" s="244"/>
      <c r="D284" s="233" t="s">
        <v>197</v>
      </c>
      <c r="E284" s="245" t="s">
        <v>1</v>
      </c>
      <c r="F284" s="246" t="s">
        <v>199</v>
      </c>
      <c r="G284" s="244"/>
      <c r="H284" s="247">
        <v>1.5</v>
      </c>
      <c r="I284" s="248"/>
      <c r="J284" s="244"/>
      <c r="K284" s="244"/>
      <c r="L284" s="249"/>
      <c r="M284" s="250"/>
      <c r="N284" s="251"/>
      <c r="O284" s="251"/>
      <c r="P284" s="251"/>
      <c r="Q284" s="251"/>
      <c r="R284" s="251"/>
      <c r="S284" s="251"/>
      <c r="T284" s="252"/>
      <c r="U284" s="14"/>
      <c r="V284" s="14"/>
      <c r="W284" s="14"/>
      <c r="X284" s="14"/>
      <c r="Y284" s="14"/>
      <c r="Z284" s="14"/>
      <c r="AA284" s="14"/>
      <c r="AB284" s="14"/>
      <c r="AC284" s="14"/>
      <c r="AD284" s="14"/>
      <c r="AE284" s="14"/>
      <c r="AT284" s="253" t="s">
        <v>197</v>
      </c>
      <c r="AU284" s="253" t="s">
        <v>83</v>
      </c>
      <c r="AV284" s="14" t="s">
        <v>132</v>
      </c>
      <c r="AW284" s="14" t="s">
        <v>30</v>
      </c>
      <c r="AX284" s="14" t="s">
        <v>81</v>
      </c>
      <c r="AY284" s="253" t="s">
        <v>126</v>
      </c>
    </row>
    <row r="285" s="2" customFormat="1" ht="16.5" customHeight="1">
      <c r="A285" s="38"/>
      <c r="B285" s="39"/>
      <c r="C285" s="216" t="s">
        <v>576</v>
      </c>
      <c r="D285" s="216" t="s">
        <v>127</v>
      </c>
      <c r="E285" s="217" t="s">
        <v>577</v>
      </c>
      <c r="F285" s="218" t="s">
        <v>578</v>
      </c>
      <c r="G285" s="219" t="s">
        <v>130</v>
      </c>
      <c r="H285" s="220">
        <v>1</v>
      </c>
      <c r="I285" s="221"/>
      <c r="J285" s="222">
        <f>ROUND(I285*H285,2)</f>
        <v>0</v>
      </c>
      <c r="K285" s="218" t="s">
        <v>131</v>
      </c>
      <c r="L285" s="44"/>
      <c r="M285" s="223" t="s">
        <v>1</v>
      </c>
      <c r="N285" s="224" t="s">
        <v>38</v>
      </c>
      <c r="O285" s="91"/>
      <c r="P285" s="225">
        <f>O285*H285</f>
        <v>0</v>
      </c>
      <c r="Q285" s="225">
        <v>0</v>
      </c>
      <c r="R285" s="225">
        <f>Q285*H285</f>
        <v>0</v>
      </c>
      <c r="S285" s="225">
        <v>0</v>
      </c>
      <c r="T285" s="226">
        <f>S285*H285</f>
        <v>0</v>
      </c>
      <c r="U285" s="38"/>
      <c r="V285" s="38"/>
      <c r="W285" s="38"/>
      <c r="X285" s="38"/>
      <c r="Y285" s="38"/>
      <c r="Z285" s="38"/>
      <c r="AA285" s="38"/>
      <c r="AB285" s="38"/>
      <c r="AC285" s="38"/>
      <c r="AD285" s="38"/>
      <c r="AE285" s="38"/>
      <c r="AR285" s="227" t="s">
        <v>154</v>
      </c>
      <c r="AT285" s="227" t="s">
        <v>127</v>
      </c>
      <c r="AU285" s="227" t="s">
        <v>83</v>
      </c>
      <c r="AY285" s="17" t="s">
        <v>126</v>
      </c>
      <c r="BE285" s="228">
        <f>IF(N285="základní",J285,0)</f>
        <v>0</v>
      </c>
      <c r="BF285" s="228">
        <f>IF(N285="snížená",J285,0)</f>
        <v>0</v>
      </c>
      <c r="BG285" s="228">
        <f>IF(N285="zákl. přenesená",J285,0)</f>
        <v>0</v>
      </c>
      <c r="BH285" s="228">
        <f>IF(N285="sníž. přenesená",J285,0)</f>
        <v>0</v>
      </c>
      <c r="BI285" s="228">
        <f>IF(N285="nulová",J285,0)</f>
        <v>0</v>
      </c>
      <c r="BJ285" s="17" t="s">
        <v>81</v>
      </c>
      <c r="BK285" s="228">
        <f>ROUND(I285*H285,2)</f>
        <v>0</v>
      </c>
      <c r="BL285" s="17" t="s">
        <v>154</v>
      </c>
      <c r="BM285" s="227" t="s">
        <v>250</v>
      </c>
    </row>
    <row r="286" s="2" customFormat="1" ht="44.25" customHeight="1">
      <c r="A286" s="38"/>
      <c r="B286" s="39"/>
      <c r="C286" s="216" t="s">
        <v>307</v>
      </c>
      <c r="D286" s="216" t="s">
        <v>127</v>
      </c>
      <c r="E286" s="217" t="s">
        <v>579</v>
      </c>
      <c r="F286" s="218" t="s">
        <v>580</v>
      </c>
      <c r="G286" s="219" t="s">
        <v>320</v>
      </c>
      <c r="H286" s="277"/>
      <c r="I286" s="221"/>
      <c r="J286" s="222">
        <f>ROUND(I286*H286,2)</f>
        <v>0</v>
      </c>
      <c r="K286" s="218" t="s">
        <v>131</v>
      </c>
      <c r="L286" s="44"/>
      <c r="M286" s="278" t="s">
        <v>1</v>
      </c>
      <c r="N286" s="279" t="s">
        <v>38</v>
      </c>
      <c r="O286" s="280"/>
      <c r="P286" s="281">
        <f>O286*H286</f>
        <v>0</v>
      </c>
      <c r="Q286" s="281">
        <v>0</v>
      </c>
      <c r="R286" s="281">
        <f>Q286*H286</f>
        <v>0</v>
      </c>
      <c r="S286" s="281">
        <v>0</v>
      </c>
      <c r="T286" s="282">
        <f>S286*H286</f>
        <v>0</v>
      </c>
      <c r="U286" s="38"/>
      <c r="V286" s="38"/>
      <c r="W286" s="38"/>
      <c r="X286" s="38"/>
      <c r="Y286" s="38"/>
      <c r="Z286" s="38"/>
      <c r="AA286" s="38"/>
      <c r="AB286" s="38"/>
      <c r="AC286" s="38"/>
      <c r="AD286" s="38"/>
      <c r="AE286" s="38"/>
      <c r="AR286" s="227" t="s">
        <v>154</v>
      </c>
      <c r="AT286" s="227" t="s">
        <v>127</v>
      </c>
      <c r="AU286" s="227" t="s">
        <v>83</v>
      </c>
      <c r="AY286" s="17" t="s">
        <v>126</v>
      </c>
      <c r="BE286" s="228">
        <f>IF(N286="základní",J286,0)</f>
        <v>0</v>
      </c>
      <c r="BF286" s="228">
        <f>IF(N286="snížená",J286,0)</f>
        <v>0</v>
      </c>
      <c r="BG286" s="228">
        <f>IF(N286="zákl. přenesená",J286,0)</f>
        <v>0</v>
      </c>
      <c r="BH286" s="228">
        <f>IF(N286="sníž. přenesená",J286,0)</f>
        <v>0</v>
      </c>
      <c r="BI286" s="228">
        <f>IF(N286="nulová",J286,0)</f>
        <v>0</v>
      </c>
      <c r="BJ286" s="17" t="s">
        <v>81</v>
      </c>
      <c r="BK286" s="228">
        <f>ROUND(I286*H286,2)</f>
        <v>0</v>
      </c>
      <c r="BL286" s="17" t="s">
        <v>154</v>
      </c>
      <c r="BM286" s="227" t="s">
        <v>581</v>
      </c>
    </row>
    <row r="287" s="2" customFormat="1" ht="6.96" customHeight="1">
      <c r="A287" s="38"/>
      <c r="B287" s="66"/>
      <c r="C287" s="67"/>
      <c r="D287" s="67"/>
      <c r="E287" s="67"/>
      <c r="F287" s="67"/>
      <c r="G287" s="67"/>
      <c r="H287" s="67"/>
      <c r="I287" s="67"/>
      <c r="J287" s="67"/>
      <c r="K287" s="67"/>
      <c r="L287" s="44"/>
      <c r="M287" s="38"/>
      <c r="O287" s="38"/>
      <c r="P287" s="38"/>
      <c r="Q287" s="38"/>
      <c r="R287" s="38"/>
      <c r="S287" s="38"/>
      <c r="T287" s="38"/>
      <c r="U287" s="38"/>
      <c r="V287" s="38"/>
      <c r="W287" s="38"/>
      <c r="X287" s="38"/>
      <c r="Y287" s="38"/>
      <c r="Z287" s="38"/>
      <c r="AA287" s="38"/>
      <c r="AB287" s="38"/>
      <c r="AC287" s="38"/>
      <c r="AD287" s="38"/>
      <c r="AE287" s="38"/>
    </row>
  </sheetData>
  <sheetProtection sheet="1" autoFilter="0" formatColumns="0" formatRows="0" objects="1" scenarios="1" spinCount="100000" saltValue="x5JH6b9Z4Mb0lQfGRsgCZJw+5FC99wKma1V9PFrZtrRhcmRD8OwVB9arBQhmdvtYqQUBaWjKCH5AqSffCvXrfg==" hashValue="J8jwlqu5Exxsv3jyCPyNpJa7yoMBoX0/R8ELc7tzc2Rc9te9++wF7B68Kq64FrS1mWGaII+RcciaaR/DT6sNiQ==" algorithmName="SHA-512" password="CC35"/>
  <autoFilter ref="C127:K286"/>
  <mergeCells count="9">
    <mergeCell ref="E7:H7"/>
    <mergeCell ref="E9:H9"/>
    <mergeCell ref="E18:H18"/>
    <mergeCell ref="E27:H27"/>
    <mergeCell ref="E85:H85"/>
    <mergeCell ref="E87:H87"/>
    <mergeCell ref="E118:H118"/>
    <mergeCell ref="E120:H12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98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83</v>
      </c>
    </row>
    <row r="4" s="1" customFormat="1" ht="24.96" customHeight="1">
      <c r="B4" s="20"/>
      <c r="D4" s="138" t="s">
        <v>99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Tlumačov ON - oprava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100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582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22. 9. 2023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tr">
        <f>IF('Rekapitulace stavby'!E11="","",'Rekapitulace stavby'!E11)</f>
        <v xml:space="preserve"> </v>
      </c>
      <c r="F15" s="38"/>
      <c r="G15" s="38"/>
      <c r="H15" s="38"/>
      <c r="I15" s="140" t="s">
        <v>26</v>
      </c>
      <c r="J15" s="143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27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26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29</v>
      </c>
      <c r="E20" s="38"/>
      <c r="F20" s="38"/>
      <c r="G20" s="38"/>
      <c r="H20" s="38"/>
      <c r="I20" s="140" t="s">
        <v>25</v>
      </c>
      <c r="J20" s="143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tr">
        <f>IF('Rekapitulace stavby'!E17="","",'Rekapitulace stavby'!E17)</f>
        <v xml:space="preserve"> </v>
      </c>
      <c r="F21" s="38"/>
      <c r="G21" s="38"/>
      <c r="H21" s="38"/>
      <c r="I21" s="140" t="s">
        <v>26</v>
      </c>
      <c r="J21" s="143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31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tr">
        <f>IF('Rekapitulace stavby'!E20="","",'Rekapitulace stavby'!E20)</f>
        <v xml:space="preserve"> </v>
      </c>
      <c r="F24" s="38"/>
      <c r="G24" s="38"/>
      <c r="H24" s="38"/>
      <c r="I24" s="140" t="s">
        <v>26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32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33</v>
      </c>
      <c r="E30" s="38"/>
      <c r="F30" s="38"/>
      <c r="G30" s="38"/>
      <c r="H30" s="38"/>
      <c r="I30" s="38"/>
      <c r="J30" s="151">
        <f>ROUND(J121,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35</v>
      </c>
      <c r="G32" s="38"/>
      <c r="H32" s="38"/>
      <c r="I32" s="152" t="s">
        <v>34</v>
      </c>
      <c r="J32" s="152" t="s">
        <v>36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37</v>
      </c>
      <c r="E33" s="140" t="s">
        <v>38</v>
      </c>
      <c r="F33" s="154">
        <f>ROUND((SUM(BE121:BE148)),  2)</f>
        <v>0</v>
      </c>
      <c r="G33" s="38"/>
      <c r="H33" s="38"/>
      <c r="I33" s="155">
        <v>0.20999999999999999</v>
      </c>
      <c r="J33" s="154">
        <f>ROUND(((SUM(BE121:BE148))*I33),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39</v>
      </c>
      <c r="F34" s="154">
        <f>ROUND((SUM(BF121:BF148)),  2)</f>
        <v>0</v>
      </c>
      <c r="G34" s="38"/>
      <c r="H34" s="38"/>
      <c r="I34" s="155">
        <v>0.14999999999999999</v>
      </c>
      <c r="J34" s="154">
        <f>ROUND(((SUM(BF121:BF148))*I34),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40</v>
      </c>
      <c r="F35" s="154">
        <f>ROUND((SUM(BG121:BG148)),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41</v>
      </c>
      <c r="F36" s="154">
        <f>ROUND((SUM(BH121:BH148)),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42</v>
      </c>
      <c r="F37" s="154">
        <f>ROUND((SUM(BI121:BI148)),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43</v>
      </c>
      <c r="E39" s="158"/>
      <c r="F39" s="158"/>
      <c r="G39" s="159" t="s">
        <v>44</v>
      </c>
      <c r="H39" s="160" t="s">
        <v>45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46</v>
      </c>
      <c r="E50" s="164"/>
      <c r="F50" s="164"/>
      <c r="G50" s="163" t="s">
        <v>47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48</v>
      </c>
      <c r="E61" s="166"/>
      <c r="F61" s="167" t="s">
        <v>49</v>
      </c>
      <c r="G61" s="165" t="s">
        <v>48</v>
      </c>
      <c r="H61" s="166"/>
      <c r="I61" s="166"/>
      <c r="J61" s="168" t="s">
        <v>49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50</v>
      </c>
      <c r="E65" s="169"/>
      <c r="F65" s="169"/>
      <c r="G65" s="163" t="s">
        <v>51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48</v>
      </c>
      <c r="E76" s="166"/>
      <c r="F76" s="167" t="s">
        <v>49</v>
      </c>
      <c r="G76" s="165" t="s">
        <v>48</v>
      </c>
      <c r="H76" s="166"/>
      <c r="I76" s="166"/>
      <c r="J76" s="168" t="s">
        <v>49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102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Tlumačov ON - oprava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100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D22d - Orientační systém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22. 9. 2023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 xml:space="preserve"> </v>
      </c>
      <c r="G91" s="40"/>
      <c r="H91" s="40"/>
      <c r="I91" s="32" t="s">
        <v>29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27</v>
      </c>
      <c r="D92" s="40"/>
      <c r="E92" s="40"/>
      <c r="F92" s="27" t="str">
        <f>IF(E18="","",E18)</f>
        <v>Vyplň údaj</v>
      </c>
      <c r="G92" s="40"/>
      <c r="H92" s="40"/>
      <c r="I92" s="32" t="s">
        <v>31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103</v>
      </c>
      <c r="D94" s="176"/>
      <c r="E94" s="176"/>
      <c r="F94" s="176"/>
      <c r="G94" s="176"/>
      <c r="H94" s="176"/>
      <c r="I94" s="176"/>
      <c r="J94" s="177" t="s">
        <v>104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105</v>
      </c>
      <c r="D96" s="40"/>
      <c r="E96" s="40"/>
      <c r="F96" s="40"/>
      <c r="G96" s="40"/>
      <c r="H96" s="40"/>
      <c r="I96" s="40"/>
      <c r="J96" s="110">
        <f>J121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106</v>
      </c>
    </row>
    <row r="97" s="9" customFormat="1" ht="24.96" customHeight="1">
      <c r="A97" s="9"/>
      <c r="B97" s="179"/>
      <c r="C97" s="180"/>
      <c r="D97" s="181" t="s">
        <v>108</v>
      </c>
      <c r="E97" s="182"/>
      <c r="F97" s="182"/>
      <c r="G97" s="182"/>
      <c r="H97" s="182"/>
      <c r="I97" s="182"/>
      <c r="J97" s="183">
        <f>J122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410</v>
      </c>
      <c r="E98" s="188"/>
      <c r="F98" s="188"/>
      <c r="G98" s="188"/>
      <c r="H98" s="188"/>
      <c r="I98" s="188"/>
      <c r="J98" s="189">
        <f>J123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583</v>
      </c>
      <c r="E99" s="188"/>
      <c r="F99" s="188"/>
      <c r="G99" s="188"/>
      <c r="H99" s="188"/>
      <c r="I99" s="188"/>
      <c r="J99" s="189">
        <f>J127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9" customFormat="1" ht="24.96" customHeight="1">
      <c r="A100" s="9"/>
      <c r="B100" s="179"/>
      <c r="C100" s="180"/>
      <c r="D100" s="181" t="s">
        <v>214</v>
      </c>
      <c r="E100" s="182"/>
      <c r="F100" s="182"/>
      <c r="G100" s="182"/>
      <c r="H100" s="182"/>
      <c r="I100" s="182"/>
      <c r="J100" s="183">
        <f>J134</f>
        <v>0</v>
      </c>
      <c r="K100" s="180"/>
      <c r="L100" s="184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10" customFormat="1" ht="19.92" customHeight="1">
      <c r="A101" s="10"/>
      <c r="B101" s="185"/>
      <c r="C101" s="186"/>
      <c r="D101" s="187" t="s">
        <v>584</v>
      </c>
      <c r="E101" s="188"/>
      <c r="F101" s="188"/>
      <c r="G101" s="188"/>
      <c r="H101" s="188"/>
      <c r="I101" s="188"/>
      <c r="J101" s="189">
        <f>J135</f>
        <v>0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2" customFormat="1" ht="21.84" customHeight="1">
      <c r="A102" s="38"/>
      <c r="B102" s="39"/>
      <c r="C102" s="40"/>
      <c r="D102" s="40"/>
      <c r="E102" s="40"/>
      <c r="F102" s="40"/>
      <c r="G102" s="40"/>
      <c r="H102" s="40"/>
      <c r="I102" s="40"/>
      <c r="J102" s="40"/>
      <c r="K102" s="40"/>
      <c r="L102" s="63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</row>
    <row r="103" s="2" customFormat="1" ht="6.96" customHeight="1">
      <c r="A103" s="38"/>
      <c r="B103" s="66"/>
      <c r="C103" s="67"/>
      <c r="D103" s="67"/>
      <c r="E103" s="67"/>
      <c r="F103" s="67"/>
      <c r="G103" s="67"/>
      <c r="H103" s="67"/>
      <c r="I103" s="67"/>
      <c r="J103" s="67"/>
      <c r="K103" s="67"/>
      <c r="L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7" s="2" customFormat="1" ht="6.96" customHeight="1">
      <c r="A107" s="38"/>
      <c r="B107" s="68"/>
      <c r="C107" s="69"/>
      <c r="D107" s="69"/>
      <c r="E107" s="69"/>
      <c r="F107" s="69"/>
      <c r="G107" s="69"/>
      <c r="H107" s="69"/>
      <c r="I107" s="69"/>
      <c r="J107" s="69"/>
      <c r="K107" s="69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24.96" customHeight="1">
      <c r="A108" s="38"/>
      <c r="B108" s="39"/>
      <c r="C108" s="23" t="s">
        <v>110</v>
      </c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6.96" customHeight="1">
      <c r="A109" s="38"/>
      <c r="B109" s="39"/>
      <c r="C109" s="40"/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2" customHeight="1">
      <c r="A110" s="38"/>
      <c r="B110" s="39"/>
      <c r="C110" s="32" t="s">
        <v>16</v>
      </c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6.5" customHeight="1">
      <c r="A111" s="38"/>
      <c r="B111" s="39"/>
      <c r="C111" s="40"/>
      <c r="D111" s="40"/>
      <c r="E111" s="174" t="str">
        <f>E7</f>
        <v>Tlumačov ON - oprava</v>
      </c>
      <c r="F111" s="32"/>
      <c r="G111" s="32"/>
      <c r="H111" s="32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2" customHeight="1">
      <c r="A112" s="38"/>
      <c r="B112" s="39"/>
      <c r="C112" s="32" t="s">
        <v>100</v>
      </c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6.5" customHeight="1">
      <c r="A113" s="38"/>
      <c r="B113" s="39"/>
      <c r="C113" s="40"/>
      <c r="D113" s="40"/>
      <c r="E113" s="76" t="str">
        <f>E9</f>
        <v>D22d - Orientační systém</v>
      </c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6.96" customHeight="1">
      <c r="A114" s="38"/>
      <c r="B114" s="39"/>
      <c r="C114" s="40"/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2" customHeight="1">
      <c r="A115" s="38"/>
      <c r="B115" s="39"/>
      <c r="C115" s="32" t="s">
        <v>20</v>
      </c>
      <c r="D115" s="40"/>
      <c r="E115" s="40"/>
      <c r="F115" s="27" t="str">
        <f>F12</f>
        <v xml:space="preserve"> </v>
      </c>
      <c r="G115" s="40"/>
      <c r="H115" s="40"/>
      <c r="I115" s="32" t="s">
        <v>22</v>
      </c>
      <c r="J115" s="79" t="str">
        <f>IF(J12="","",J12)</f>
        <v>22. 9. 2023</v>
      </c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6.96" customHeight="1">
      <c r="A116" s="38"/>
      <c r="B116" s="39"/>
      <c r="C116" s="40"/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5.15" customHeight="1">
      <c r="A117" s="38"/>
      <c r="B117" s="39"/>
      <c r="C117" s="32" t="s">
        <v>24</v>
      </c>
      <c r="D117" s="40"/>
      <c r="E117" s="40"/>
      <c r="F117" s="27" t="str">
        <f>E15</f>
        <v xml:space="preserve"> </v>
      </c>
      <c r="G117" s="40"/>
      <c r="H117" s="40"/>
      <c r="I117" s="32" t="s">
        <v>29</v>
      </c>
      <c r="J117" s="36" t="str">
        <f>E21</f>
        <v xml:space="preserve"> </v>
      </c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5.15" customHeight="1">
      <c r="A118" s="38"/>
      <c r="B118" s="39"/>
      <c r="C118" s="32" t="s">
        <v>27</v>
      </c>
      <c r="D118" s="40"/>
      <c r="E118" s="40"/>
      <c r="F118" s="27" t="str">
        <f>IF(E18="","",E18)</f>
        <v>Vyplň údaj</v>
      </c>
      <c r="G118" s="40"/>
      <c r="H118" s="40"/>
      <c r="I118" s="32" t="s">
        <v>31</v>
      </c>
      <c r="J118" s="36" t="str">
        <f>E24</f>
        <v xml:space="preserve"> </v>
      </c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0.32" customHeight="1">
      <c r="A119" s="38"/>
      <c r="B119" s="39"/>
      <c r="C119" s="40"/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11" customFormat="1" ht="29.28" customHeight="1">
      <c r="A120" s="191"/>
      <c r="B120" s="192"/>
      <c r="C120" s="193" t="s">
        <v>111</v>
      </c>
      <c r="D120" s="194" t="s">
        <v>58</v>
      </c>
      <c r="E120" s="194" t="s">
        <v>54</v>
      </c>
      <c r="F120" s="194" t="s">
        <v>55</v>
      </c>
      <c r="G120" s="194" t="s">
        <v>112</v>
      </c>
      <c r="H120" s="194" t="s">
        <v>113</v>
      </c>
      <c r="I120" s="194" t="s">
        <v>114</v>
      </c>
      <c r="J120" s="194" t="s">
        <v>104</v>
      </c>
      <c r="K120" s="195" t="s">
        <v>115</v>
      </c>
      <c r="L120" s="196"/>
      <c r="M120" s="100" t="s">
        <v>1</v>
      </c>
      <c r="N120" s="101" t="s">
        <v>37</v>
      </c>
      <c r="O120" s="101" t="s">
        <v>116</v>
      </c>
      <c r="P120" s="101" t="s">
        <v>117</v>
      </c>
      <c r="Q120" s="101" t="s">
        <v>118</v>
      </c>
      <c r="R120" s="101" t="s">
        <v>119</v>
      </c>
      <c r="S120" s="101" t="s">
        <v>120</v>
      </c>
      <c r="T120" s="102" t="s">
        <v>121</v>
      </c>
      <c r="U120" s="191"/>
      <c r="V120" s="191"/>
      <c r="W120" s="191"/>
      <c r="X120" s="191"/>
      <c r="Y120" s="191"/>
      <c r="Z120" s="191"/>
      <c r="AA120" s="191"/>
      <c r="AB120" s="191"/>
      <c r="AC120" s="191"/>
      <c r="AD120" s="191"/>
      <c r="AE120" s="191"/>
    </row>
    <row r="121" s="2" customFormat="1" ht="22.8" customHeight="1">
      <c r="A121" s="38"/>
      <c r="B121" s="39"/>
      <c r="C121" s="107" t="s">
        <v>122</v>
      </c>
      <c r="D121" s="40"/>
      <c r="E121" s="40"/>
      <c r="F121" s="40"/>
      <c r="G121" s="40"/>
      <c r="H121" s="40"/>
      <c r="I121" s="40"/>
      <c r="J121" s="197">
        <f>BK121</f>
        <v>0</v>
      </c>
      <c r="K121" s="40"/>
      <c r="L121" s="44"/>
      <c r="M121" s="103"/>
      <c r="N121" s="198"/>
      <c r="O121" s="104"/>
      <c r="P121" s="199">
        <f>P122+P134</f>
        <v>0</v>
      </c>
      <c r="Q121" s="104"/>
      <c r="R121" s="199">
        <f>R122+R134</f>
        <v>0</v>
      </c>
      <c r="S121" s="104"/>
      <c r="T121" s="200">
        <f>T122+T134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T121" s="17" t="s">
        <v>72</v>
      </c>
      <c r="AU121" s="17" t="s">
        <v>106</v>
      </c>
      <c r="BK121" s="201">
        <f>BK122+BK134</f>
        <v>0</v>
      </c>
    </row>
    <row r="122" s="12" customFormat="1" ht="25.92" customHeight="1">
      <c r="A122" s="12"/>
      <c r="B122" s="202"/>
      <c r="C122" s="203"/>
      <c r="D122" s="204" t="s">
        <v>72</v>
      </c>
      <c r="E122" s="205" t="s">
        <v>186</v>
      </c>
      <c r="F122" s="205" t="s">
        <v>187</v>
      </c>
      <c r="G122" s="203"/>
      <c r="H122" s="203"/>
      <c r="I122" s="206"/>
      <c r="J122" s="207">
        <f>BK122</f>
        <v>0</v>
      </c>
      <c r="K122" s="203"/>
      <c r="L122" s="208"/>
      <c r="M122" s="209"/>
      <c r="N122" s="210"/>
      <c r="O122" s="210"/>
      <c r="P122" s="211">
        <f>P123+P127</f>
        <v>0</v>
      </c>
      <c r="Q122" s="210"/>
      <c r="R122" s="211">
        <f>R123+R127</f>
        <v>0</v>
      </c>
      <c r="S122" s="210"/>
      <c r="T122" s="212">
        <f>T123+T127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3" t="s">
        <v>81</v>
      </c>
      <c r="AT122" s="214" t="s">
        <v>72</v>
      </c>
      <c r="AU122" s="214" t="s">
        <v>73</v>
      </c>
      <c r="AY122" s="213" t="s">
        <v>126</v>
      </c>
      <c r="BK122" s="215">
        <f>BK123+BK127</f>
        <v>0</v>
      </c>
    </row>
    <row r="123" s="12" customFormat="1" ht="22.8" customHeight="1">
      <c r="A123" s="12"/>
      <c r="B123" s="202"/>
      <c r="C123" s="203"/>
      <c r="D123" s="204" t="s">
        <v>72</v>
      </c>
      <c r="E123" s="229" t="s">
        <v>155</v>
      </c>
      <c r="F123" s="229" t="s">
        <v>512</v>
      </c>
      <c r="G123" s="203"/>
      <c r="H123" s="203"/>
      <c r="I123" s="206"/>
      <c r="J123" s="230">
        <f>BK123</f>
        <v>0</v>
      </c>
      <c r="K123" s="203"/>
      <c r="L123" s="208"/>
      <c r="M123" s="209"/>
      <c r="N123" s="210"/>
      <c r="O123" s="210"/>
      <c r="P123" s="211">
        <f>SUM(P124:P126)</f>
        <v>0</v>
      </c>
      <c r="Q123" s="210"/>
      <c r="R123" s="211">
        <f>SUM(R124:R126)</f>
        <v>0</v>
      </c>
      <c r="S123" s="210"/>
      <c r="T123" s="212">
        <f>SUM(T124:T126)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3" t="s">
        <v>81</v>
      </c>
      <c r="AT123" s="214" t="s">
        <v>72</v>
      </c>
      <c r="AU123" s="214" t="s">
        <v>81</v>
      </c>
      <c r="AY123" s="213" t="s">
        <v>126</v>
      </c>
      <c r="BK123" s="215">
        <f>SUM(BK124:BK126)</f>
        <v>0</v>
      </c>
    </row>
    <row r="124" s="2" customFormat="1" ht="24.15" customHeight="1">
      <c r="A124" s="38"/>
      <c r="B124" s="39"/>
      <c r="C124" s="216" t="s">
        <v>81</v>
      </c>
      <c r="D124" s="216" t="s">
        <v>127</v>
      </c>
      <c r="E124" s="217" t="s">
        <v>585</v>
      </c>
      <c r="F124" s="218" t="s">
        <v>586</v>
      </c>
      <c r="G124" s="219" t="s">
        <v>369</v>
      </c>
      <c r="H124" s="220">
        <v>1</v>
      </c>
      <c r="I124" s="221"/>
      <c r="J124" s="222">
        <f>ROUND(I124*H124,2)</f>
        <v>0</v>
      </c>
      <c r="K124" s="218" t="s">
        <v>1</v>
      </c>
      <c r="L124" s="44"/>
      <c r="M124" s="223" t="s">
        <v>1</v>
      </c>
      <c r="N124" s="224" t="s">
        <v>38</v>
      </c>
      <c r="O124" s="91"/>
      <c r="P124" s="225">
        <f>O124*H124</f>
        <v>0</v>
      </c>
      <c r="Q124" s="225">
        <v>0</v>
      </c>
      <c r="R124" s="225">
        <f>Q124*H124</f>
        <v>0</v>
      </c>
      <c r="S124" s="225">
        <v>0</v>
      </c>
      <c r="T124" s="226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27" t="s">
        <v>132</v>
      </c>
      <c r="AT124" s="227" t="s">
        <v>127</v>
      </c>
      <c r="AU124" s="227" t="s">
        <v>83</v>
      </c>
      <c r="AY124" s="17" t="s">
        <v>126</v>
      </c>
      <c r="BE124" s="228">
        <f>IF(N124="základní",J124,0)</f>
        <v>0</v>
      </c>
      <c r="BF124" s="228">
        <f>IF(N124="snížená",J124,0)</f>
        <v>0</v>
      </c>
      <c r="BG124" s="228">
        <f>IF(N124="zákl. přenesená",J124,0)</f>
        <v>0</v>
      </c>
      <c r="BH124" s="228">
        <f>IF(N124="sníž. přenesená",J124,0)</f>
        <v>0</v>
      </c>
      <c r="BI124" s="228">
        <f>IF(N124="nulová",J124,0)</f>
        <v>0</v>
      </c>
      <c r="BJ124" s="17" t="s">
        <v>81</v>
      </c>
      <c r="BK124" s="228">
        <f>ROUND(I124*H124,2)</f>
        <v>0</v>
      </c>
      <c r="BL124" s="17" t="s">
        <v>132</v>
      </c>
      <c r="BM124" s="227" t="s">
        <v>83</v>
      </c>
    </row>
    <row r="125" s="13" customFormat="1">
      <c r="A125" s="13"/>
      <c r="B125" s="231"/>
      <c r="C125" s="232"/>
      <c r="D125" s="233" t="s">
        <v>197</v>
      </c>
      <c r="E125" s="234" t="s">
        <v>1</v>
      </c>
      <c r="F125" s="235" t="s">
        <v>81</v>
      </c>
      <c r="G125" s="232"/>
      <c r="H125" s="236">
        <v>1</v>
      </c>
      <c r="I125" s="237"/>
      <c r="J125" s="232"/>
      <c r="K125" s="232"/>
      <c r="L125" s="238"/>
      <c r="M125" s="239"/>
      <c r="N125" s="240"/>
      <c r="O125" s="240"/>
      <c r="P125" s="240"/>
      <c r="Q125" s="240"/>
      <c r="R125" s="240"/>
      <c r="S125" s="240"/>
      <c r="T125" s="241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42" t="s">
        <v>197</v>
      </c>
      <c r="AU125" s="242" t="s">
        <v>83</v>
      </c>
      <c r="AV125" s="13" t="s">
        <v>83</v>
      </c>
      <c r="AW125" s="13" t="s">
        <v>30</v>
      </c>
      <c r="AX125" s="13" t="s">
        <v>73</v>
      </c>
      <c r="AY125" s="242" t="s">
        <v>126</v>
      </c>
    </row>
    <row r="126" s="14" customFormat="1">
      <c r="A126" s="14"/>
      <c r="B126" s="243"/>
      <c r="C126" s="244"/>
      <c r="D126" s="233" t="s">
        <v>197</v>
      </c>
      <c r="E126" s="245" t="s">
        <v>1</v>
      </c>
      <c r="F126" s="246" t="s">
        <v>199</v>
      </c>
      <c r="G126" s="244"/>
      <c r="H126" s="247">
        <v>1</v>
      </c>
      <c r="I126" s="248"/>
      <c r="J126" s="244"/>
      <c r="K126" s="244"/>
      <c r="L126" s="249"/>
      <c r="M126" s="250"/>
      <c r="N126" s="251"/>
      <c r="O126" s="251"/>
      <c r="P126" s="251"/>
      <c r="Q126" s="251"/>
      <c r="R126" s="251"/>
      <c r="S126" s="251"/>
      <c r="T126" s="252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53" t="s">
        <v>197</v>
      </c>
      <c r="AU126" s="253" t="s">
        <v>83</v>
      </c>
      <c r="AV126" s="14" t="s">
        <v>132</v>
      </c>
      <c r="AW126" s="14" t="s">
        <v>30</v>
      </c>
      <c r="AX126" s="14" t="s">
        <v>81</v>
      </c>
      <c r="AY126" s="253" t="s">
        <v>126</v>
      </c>
    </row>
    <row r="127" s="12" customFormat="1" ht="22.8" customHeight="1">
      <c r="A127" s="12"/>
      <c r="B127" s="202"/>
      <c r="C127" s="203"/>
      <c r="D127" s="204" t="s">
        <v>72</v>
      </c>
      <c r="E127" s="229" t="s">
        <v>587</v>
      </c>
      <c r="F127" s="229" t="s">
        <v>588</v>
      </c>
      <c r="G127" s="203"/>
      <c r="H127" s="203"/>
      <c r="I127" s="206"/>
      <c r="J127" s="230">
        <f>BK127</f>
        <v>0</v>
      </c>
      <c r="K127" s="203"/>
      <c r="L127" s="208"/>
      <c r="M127" s="209"/>
      <c r="N127" s="210"/>
      <c r="O127" s="210"/>
      <c r="P127" s="211">
        <f>SUM(P128:P133)</f>
        <v>0</v>
      </c>
      <c r="Q127" s="210"/>
      <c r="R127" s="211">
        <f>SUM(R128:R133)</f>
        <v>0</v>
      </c>
      <c r="S127" s="210"/>
      <c r="T127" s="212">
        <f>SUM(T128:T133)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13" t="s">
        <v>81</v>
      </c>
      <c r="AT127" s="214" t="s">
        <v>72</v>
      </c>
      <c r="AU127" s="214" t="s">
        <v>81</v>
      </c>
      <c r="AY127" s="213" t="s">
        <v>126</v>
      </c>
      <c r="BK127" s="215">
        <f>SUM(BK128:BK133)</f>
        <v>0</v>
      </c>
    </row>
    <row r="128" s="2" customFormat="1" ht="24.15" customHeight="1">
      <c r="A128" s="38"/>
      <c r="B128" s="39"/>
      <c r="C128" s="216" t="s">
        <v>83</v>
      </c>
      <c r="D128" s="216" t="s">
        <v>127</v>
      </c>
      <c r="E128" s="217" t="s">
        <v>589</v>
      </c>
      <c r="F128" s="218" t="s">
        <v>590</v>
      </c>
      <c r="G128" s="219" t="s">
        <v>369</v>
      </c>
      <c r="H128" s="220">
        <v>1</v>
      </c>
      <c r="I128" s="221"/>
      <c r="J128" s="222">
        <f>ROUND(I128*H128,2)</f>
        <v>0</v>
      </c>
      <c r="K128" s="218" t="s">
        <v>1</v>
      </c>
      <c r="L128" s="44"/>
      <c r="M128" s="223" t="s">
        <v>1</v>
      </c>
      <c r="N128" s="224" t="s">
        <v>38</v>
      </c>
      <c r="O128" s="91"/>
      <c r="P128" s="225">
        <f>O128*H128</f>
        <v>0</v>
      </c>
      <c r="Q128" s="225">
        <v>0</v>
      </c>
      <c r="R128" s="225">
        <f>Q128*H128</f>
        <v>0</v>
      </c>
      <c r="S128" s="225">
        <v>0</v>
      </c>
      <c r="T128" s="226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27" t="s">
        <v>132</v>
      </c>
      <c r="AT128" s="227" t="s">
        <v>127</v>
      </c>
      <c r="AU128" s="227" t="s">
        <v>83</v>
      </c>
      <c r="AY128" s="17" t="s">
        <v>126</v>
      </c>
      <c r="BE128" s="228">
        <f>IF(N128="základní",J128,0)</f>
        <v>0</v>
      </c>
      <c r="BF128" s="228">
        <f>IF(N128="snížená",J128,0)</f>
        <v>0</v>
      </c>
      <c r="BG128" s="228">
        <f>IF(N128="zákl. přenesená",J128,0)</f>
        <v>0</v>
      </c>
      <c r="BH128" s="228">
        <f>IF(N128="sníž. přenesená",J128,0)</f>
        <v>0</v>
      </c>
      <c r="BI128" s="228">
        <f>IF(N128="nulová",J128,0)</f>
        <v>0</v>
      </c>
      <c r="BJ128" s="17" t="s">
        <v>81</v>
      </c>
      <c r="BK128" s="228">
        <f>ROUND(I128*H128,2)</f>
        <v>0</v>
      </c>
      <c r="BL128" s="17" t="s">
        <v>132</v>
      </c>
      <c r="BM128" s="227" t="s">
        <v>132</v>
      </c>
    </row>
    <row r="129" s="13" customFormat="1">
      <c r="A129" s="13"/>
      <c r="B129" s="231"/>
      <c r="C129" s="232"/>
      <c r="D129" s="233" t="s">
        <v>197</v>
      </c>
      <c r="E129" s="234" t="s">
        <v>1</v>
      </c>
      <c r="F129" s="235" t="s">
        <v>81</v>
      </c>
      <c r="G129" s="232"/>
      <c r="H129" s="236">
        <v>1</v>
      </c>
      <c r="I129" s="237"/>
      <c r="J129" s="232"/>
      <c r="K129" s="232"/>
      <c r="L129" s="238"/>
      <c r="M129" s="239"/>
      <c r="N129" s="240"/>
      <c r="O129" s="240"/>
      <c r="P129" s="240"/>
      <c r="Q129" s="240"/>
      <c r="R129" s="240"/>
      <c r="S129" s="240"/>
      <c r="T129" s="241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2" t="s">
        <v>197</v>
      </c>
      <c r="AU129" s="242" t="s">
        <v>83</v>
      </c>
      <c r="AV129" s="13" t="s">
        <v>83</v>
      </c>
      <c r="AW129" s="13" t="s">
        <v>30</v>
      </c>
      <c r="AX129" s="13" t="s">
        <v>73</v>
      </c>
      <c r="AY129" s="242" t="s">
        <v>126</v>
      </c>
    </row>
    <row r="130" s="14" customFormat="1">
      <c r="A130" s="14"/>
      <c r="B130" s="243"/>
      <c r="C130" s="244"/>
      <c r="D130" s="233" t="s">
        <v>197</v>
      </c>
      <c r="E130" s="245" t="s">
        <v>1</v>
      </c>
      <c r="F130" s="246" t="s">
        <v>199</v>
      </c>
      <c r="G130" s="244"/>
      <c r="H130" s="247">
        <v>1</v>
      </c>
      <c r="I130" s="248"/>
      <c r="J130" s="244"/>
      <c r="K130" s="244"/>
      <c r="L130" s="249"/>
      <c r="M130" s="250"/>
      <c r="N130" s="251"/>
      <c r="O130" s="251"/>
      <c r="P130" s="251"/>
      <c r="Q130" s="251"/>
      <c r="R130" s="251"/>
      <c r="S130" s="251"/>
      <c r="T130" s="252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53" t="s">
        <v>197</v>
      </c>
      <c r="AU130" s="253" t="s">
        <v>83</v>
      </c>
      <c r="AV130" s="14" t="s">
        <v>132</v>
      </c>
      <c r="AW130" s="14" t="s">
        <v>30</v>
      </c>
      <c r="AX130" s="14" t="s">
        <v>81</v>
      </c>
      <c r="AY130" s="253" t="s">
        <v>126</v>
      </c>
    </row>
    <row r="131" s="2" customFormat="1" ht="24.15" customHeight="1">
      <c r="A131" s="38"/>
      <c r="B131" s="39"/>
      <c r="C131" s="216" t="s">
        <v>135</v>
      </c>
      <c r="D131" s="216" t="s">
        <v>127</v>
      </c>
      <c r="E131" s="217" t="s">
        <v>591</v>
      </c>
      <c r="F131" s="218" t="s">
        <v>592</v>
      </c>
      <c r="G131" s="219" t="s">
        <v>369</v>
      </c>
      <c r="H131" s="220">
        <v>2</v>
      </c>
      <c r="I131" s="221"/>
      <c r="J131" s="222">
        <f>ROUND(I131*H131,2)</f>
        <v>0</v>
      </c>
      <c r="K131" s="218" t="s">
        <v>1</v>
      </c>
      <c r="L131" s="44"/>
      <c r="M131" s="223" t="s">
        <v>1</v>
      </c>
      <c r="N131" s="224" t="s">
        <v>38</v>
      </c>
      <c r="O131" s="91"/>
      <c r="P131" s="225">
        <f>O131*H131</f>
        <v>0</v>
      </c>
      <c r="Q131" s="225">
        <v>0</v>
      </c>
      <c r="R131" s="225">
        <f>Q131*H131</f>
        <v>0</v>
      </c>
      <c r="S131" s="225">
        <v>0</v>
      </c>
      <c r="T131" s="226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27" t="s">
        <v>132</v>
      </c>
      <c r="AT131" s="227" t="s">
        <v>127</v>
      </c>
      <c r="AU131" s="227" t="s">
        <v>83</v>
      </c>
      <c r="AY131" s="17" t="s">
        <v>126</v>
      </c>
      <c r="BE131" s="228">
        <f>IF(N131="základní",J131,0)</f>
        <v>0</v>
      </c>
      <c r="BF131" s="228">
        <f>IF(N131="snížená",J131,0)</f>
        <v>0</v>
      </c>
      <c r="BG131" s="228">
        <f>IF(N131="zákl. přenesená",J131,0)</f>
        <v>0</v>
      </c>
      <c r="BH131" s="228">
        <f>IF(N131="sníž. přenesená",J131,0)</f>
        <v>0</v>
      </c>
      <c r="BI131" s="228">
        <f>IF(N131="nulová",J131,0)</f>
        <v>0</v>
      </c>
      <c r="BJ131" s="17" t="s">
        <v>81</v>
      </c>
      <c r="BK131" s="228">
        <f>ROUND(I131*H131,2)</f>
        <v>0</v>
      </c>
      <c r="BL131" s="17" t="s">
        <v>132</v>
      </c>
      <c r="BM131" s="227" t="s">
        <v>138</v>
      </c>
    </row>
    <row r="132" s="13" customFormat="1">
      <c r="A132" s="13"/>
      <c r="B132" s="231"/>
      <c r="C132" s="232"/>
      <c r="D132" s="233" t="s">
        <v>197</v>
      </c>
      <c r="E132" s="234" t="s">
        <v>1</v>
      </c>
      <c r="F132" s="235" t="s">
        <v>83</v>
      </c>
      <c r="G132" s="232"/>
      <c r="H132" s="236">
        <v>2</v>
      </c>
      <c r="I132" s="237"/>
      <c r="J132" s="232"/>
      <c r="K132" s="232"/>
      <c r="L132" s="238"/>
      <c r="M132" s="239"/>
      <c r="N132" s="240"/>
      <c r="O132" s="240"/>
      <c r="P132" s="240"/>
      <c r="Q132" s="240"/>
      <c r="R132" s="240"/>
      <c r="S132" s="240"/>
      <c r="T132" s="241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2" t="s">
        <v>197</v>
      </c>
      <c r="AU132" s="242" t="s">
        <v>83</v>
      </c>
      <c r="AV132" s="13" t="s">
        <v>83</v>
      </c>
      <c r="AW132" s="13" t="s">
        <v>30</v>
      </c>
      <c r="AX132" s="13" t="s">
        <v>73</v>
      </c>
      <c r="AY132" s="242" t="s">
        <v>126</v>
      </c>
    </row>
    <row r="133" s="14" customFormat="1">
      <c r="A133" s="14"/>
      <c r="B133" s="243"/>
      <c r="C133" s="244"/>
      <c r="D133" s="233" t="s">
        <v>197</v>
      </c>
      <c r="E133" s="245" t="s">
        <v>1</v>
      </c>
      <c r="F133" s="246" t="s">
        <v>199</v>
      </c>
      <c r="G133" s="244"/>
      <c r="H133" s="247">
        <v>2</v>
      </c>
      <c r="I133" s="248"/>
      <c r="J133" s="244"/>
      <c r="K133" s="244"/>
      <c r="L133" s="249"/>
      <c r="M133" s="250"/>
      <c r="N133" s="251"/>
      <c r="O133" s="251"/>
      <c r="P133" s="251"/>
      <c r="Q133" s="251"/>
      <c r="R133" s="251"/>
      <c r="S133" s="251"/>
      <c r="T133" s="252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53" t="s">
        <v>197</v>
      </c>
      <c r="AU133" s="253" t="s">
        <v>83</v>
      </c>
      <c r="AV133" s="14" t="s">
        <v>132</v>
      </c>
      <c r="AW133" s="14" t="s">
        <v>30</v>
      </c>
      <c r="AX133" s="14" t="s">
        <v>81</v>
      </c>
      <c r="AY133" s="253" t="s">
        <v>126</v>
      </c>
    </row>
    <row r="134" s="12" customFormat="1" ht="25.92" customHeight="1">
      <c r="A134" s="12"/>
      <c r="B134" s="202"/>
      <c r="C134" s="203"/>
      <c r="D134" s="204" t="s">
        <v>72</v>
      </c>
      <c r="E134" s="205" t="s">
        <v>300</v>
      </c>
      <c r="F134" s="205" t="s">
        <v>301</v>
      </c>
      <c r="G134" s="203"/>
      <c r="H134" s="203"/>
      <c r="I134" s="206"/>
      <c r="J134" s="207">
        <f>BK134</f>
        <v>0</v>
      </c>
      <c r="K134" s="203"/>
      <c r="L134" s="208"/>
      <c r="M134" s="209"/>
      <c r="N134" s="210"/>
      <c r="O134" s="210"/>
      <c r="P134" s="211">
        <f>P135</f>
        <v>0</v>
      </c>
      <c r="Q134" s="210"/>
      <c r="R134" s="211">
        <f>R135</f>
        <v>0</v>
      </c>
      <c r="S134" s="210"/>
      <c r="T134" s="212">
        <f>T135</f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13" t="s">
        <v>83</v>
      </c>
      <c r="AT134" s="214" t="s">
        <v>72</v>
      </c>
      <c r="AU134" s="214" t="s">
        <v>73</v>
      </c>
      <c r="AY134" s="213" t="s">
        <v>126</v>
      </c>
      <c r="BK134" s="215">
        <f>BK135</f>
        <v>0</v>
      </c>
    </row>
    <row r="135" s="12" customFormat="1" ht="22.8" customHeight="1">
      <c r="A135" s="12"/>
      <c r="B135" s="202"/>
      <c r="C135" s="203"/>
      <c r="D135" s="204" t="s">
        <v>72</v>
      </c>
      <c r="E135" s="229" t="s">
        <v>593</v>
      </c>
      <c r="F135" s="229" t="s">
        <v>594</v>
      </c>
      <c r="G135" s="203"/>
      <c r="H135" s="203"/>
      <c r="I135" s="206"/>
      <c r="J135" s="230">
        <f>BK135</f>
        <v>0</v>
      </c>
      <c r="K135" s="203"/>
      <c r="L135" s="208"/>
      <c r="M135" s="209"/>
      <c r="N135" s="210"/>
      <c r="O135" s="210"/>
      <c r="P135" s="211">
        <f>SUM(P136:P148)</f>
        <v>0</v>
      </c>
      <c r="Q135" s="210"/>
      <c r="R135" s="211">
        <f>SUM(R136:R148)</f>
        <v>0</v>
      </c>
      <c r="S135" s="210"/>
      <c r="T135" s="212">
        <f>SUM(T136:T148)</f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13" t="s">
        <v>83</v>
      </c>
      <c r="AT135" s="214" t="s">
        <v>72</v>
      </c>
      <c r="AU135" s="214" t="s">
        <v>81</v>
      </c>
      <c r="AY135" s="213" t="s">
        <v>126</v>
      </c>
      <c r="BK135" s="215">
        <f>SUM(BK136:BK148)</f>
        <v>0</v>
      </c>
    </row>
    <row r="136" s="2" customFormat="1" ht="33" customHeight="1">
      <c r="A136" s="38"/>
      <c r="B136" s="39"/>
      <c r="C136" s="216" t="s">
        <v>132</v>
      </c>
      <c r="D136" s="216" t="s">
        <v>127</v>
      </c>
      <c r="E136" s="217" t="s">
        <v>595</v>
      </c>
      <c r="F136" s="218" t="s">
        <v>596</v>
      </c>
      <c r="G136" s="219" t="s">
        <v>369</v>
      </c>
      <c r="H136" s="220">
        <v>1</v>
      </c>
      <c r="I136" s="221"/>
      <c r="J136" s="222">
        <f>ROUND(I136*H136,2)</f>
        <v>0</v>
      </c>
      <c r="K136" s="218" t="s">
        <v>1</v>
      </c>
      <c r="L136" s="44"/>
      <c r="M136" s="223" t="s">
        <v>1</v>
      </c>
      <c r="N136" s="224" t="s">
        <v>38</v>
      </c>
      <c r="O136" s="91"/>
      <c r="P136" s="225">
        <f>O136*H136</f>
        <v>0</v>
      </c>
      <c r="Q136" s="225">
        <v>0</v>
      </c>
      <c r="R136" s="225">
        <f>Q136*H136</f>
        <v>0</v>
      </c>
      <c r="S136" s="225">
        <v>0</v>
      </c>
      <c r="T136" s="226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27" t="s">
        <v>154</v>
      </c>
      <c r="AT136" s="227" t="s">
        <v>127</v>
      </c>
      <c r="AU136" s="227" t="s">
        <v>83</v>
      </c>
      <c r="AY136" s="17" t="s">
        <v>126</v>
      </c>
      <c r="BE136" s="228">
        <f>IF(N136="základní",J136,0)</f>
        <v>0</v>
      </c>
      <c r="BF136" s="228">
        <f>IF(N136="snížená",J136,0)</f>
        <v>0</v>
      </c>
      <c r="BG136" s="228">
        <f>IF(N136="zákl. přenesená",J136,0)</f>
        <v>0</v>
      </c>
      <c r="BH136" s="228">
        <f>IF(N136="sníž. přenesená",J136,0)</f>
        <v>0</v>
      </c>
      <c r="BI136" s="228">
        <f>IF(N136="nulová",J136,0)</f>
        <v>0</v>
      </c>
      <c r="BJ136" s="17" t="s">
        <v>81</v>
      </c>
      <c r="BK136" s="228">
        <f>ROUND(I136*H136,2)</f>
        <v>0</v>
      </c>
      <c r="BL136" s="17" t="s">
        <v>154</v>
      </c>
      <c r="BM136" s="227" t="s">
        <v>141</v>
      </c>
    </row>
    <row r="137" s="13" customFormat="1">
      <c r="A137" s="13"/>
      <c r="B137" s="231"/>
      <c r="C137" s="232"/>
      <c r="D137" s="233" t="s">
        <v>197</v>
      </c>
      <c r="E137" s="234" t="s">
        <v>1</v>
      </c>
      <c r="F137" s="235" t="s">
        <v>81</v>
      </c>
      <c r="G137" s="232"/>
      <c r="H137" s="236">
        <v>1</v>
      </c>
      <c r="I137" s="237"/>
      <c r="J137" s="232"/>
      <c r="K137" s="232"/>
      <c r="L137" s="238"/>
      <c r="M137" s="239"/>
      <c r="N137" s="240"/>
      <c r="O137" s="240"/>
      <c r="P137" s="240"/>
      <c r="Q137" s="240"/>
      <c r="R137" s="240"/>
      <c r="S137" s="240"/>
      <c r="T137" s="241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2" t="s">
        <v>197</v>
      </c>
      <c r="AU137" s="242" t="s">
        <v>83</v>
      </c>
      <c r="AV137" s="13" t="s">
        <v>83</v>
      </c>
      <c r="AW137" s="13" t="s">
        <v>30</v>
      </c>
      <c r="AX137" s="13" t="s">
        <v>73</v>
      </c>
      <c r="AY137" s="242" t="s">
        <v>126</v>
      </c>
    </row>
    <row r="138" s="14" customFormat="1">
      <c r="A138" s="14"/>
      <c r="B138" s="243"/>
      <c r="C138" s="244"/>
      <c r="D138" s="233" t="s">
        <v>197</v>
      </c>
      <c r="E138" s="245" t="s">
        <v>1</v>
      </c>
      <c r="F138" s="246" t="s">
        <v>199</v>
      </c>
      <c r="G138" s="244"/>
      <c r="H138" s="247">
        <v>1</v>
      </c>
      <c r="I138" s="248"/>
      <c r="J138" s="244"/>
      <c r="K138" s="244"/>
      <c r="L138" s="249"/>
      <c r="M138" s="250"/>
      <c r="N138" s="251"/>
      <c r="O138" s="251"/>
      <c r="P138" s="251"/>
      <c r="Q138" s="251"/>
      <c r="R138" s="251"/>
      <c r="S138" s="251"/>
      <c r="T138" s="252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53" t="s">
        <v>197</v>
      </c>
      <c r="AU138" s="253" t="s">
        <v>83</v>
      </c>
      <c r="AV138" s="14" t="s">
        <v>132</v>
      </c>
      <c r="AW138" s="14" t="s">
        <v>30</v>
      </c>
      <c r="AX138" s="14" t="s">
        <v>81</v>
      </c>
      <c r="AY138" s="253" t="s">
        <v>126</v>
      </c>
    </row>
    <row r="139" s="2" customFormat="1" ht="37.8" customHeight="1">
      <c r="A139" s="38"/>
      <c r="B139" s="39"/>
      <c r="C139" s="216" t="s">
        <v>125</v>
      </c>
      <c r="D139" s="216" t="s">
        <v>127</v>
      </c>
      <c r="E139" s="217" t="s">
        <v>597</v>
      </c>
      <c r="F139" s="218" t="s">
        <v>598</v>
      </c>
      <c r="G139" s="219" t="s">
        <v>369</v>
      </c>
      <c r="H139" s="220">
        <v>1</v>
      </c>
      <c r="I139" s="221"/>
      <c r="J139" s="222">
        <f>ROUND(I139*H139,2)</f>
        <v>0</v>
      </c>
      <c r="K139" s="218" t="s">
        <v>1</v>
      </c>
      <c r="L139" s="44"/>
      <c r="M139" s="223" t="s">
        <v>1</v>
      </c>
      <c r="N139" s="224" t="s">
        <v>38</v>
      </c>
      <c r="O139" s="91"/>
      <c r="P139" s="225">
        <f>O139*H139</f>
        <v>0</v>
      </c>
      <c r="Q139" s="225">
        <v>0</v>
      </c>
      <c r="R139" s="225">
        <f>Q139*H139</f>
        <v>0</v>
      </c>
      <c r="S139" s="225">
        <v>0</v>
      </c>
      <c r="T139" s="226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27" t="s">
        <v>154</v>
      </c>
      <c r="AT139" s="227" t="s">
        <v>127</v>
      </c>
      <c r="AU139" s="227" t="s">
        <v>83</v>
      </c>
      <c r="AY139" s="17" t="s">
        <v>126</v>
      </c>
      <c r="BE139" s="228">
        <f>IF(N139="základní",J139,0)</f>
        <v>0</v>
      </c>
      <c r="BF139" s="228">
        <f>IF(N139="snížená",J139,0)</f>
        <v>0</v>
      </c>
      <c r="BG139" s="228">
        <f>IF(N139="zákl. přenesená",J139,0)</f>
        <v>0</v>
      </c>
      <c r="BH139" s="228">
        <f>IF(N139="sníž. přenesená",J139,0)</f>
        <v>0</v>
      </c>
      <c r="BI139" s="228">
        <f>IF(N139="nulová",J139,0)</f>
        <v>0</v>
      </c>
      <c r="BJ139" s="17" t="s">
        <v>81</v>
      </c>
      <c r="BK139" s="228">
        <f>ROUND(I139*H139,2)</f>
        <v>0</v>
      </c>
      <c r="BL139" s="17" t="s">
        <v>154</v>
      </c>
      <c r="BM139" s="227" t="s">
        <v>144</v>
      </c>
    </row>
    <row r="140" s="13" customFormat="1">
      <c r="A140" s="13"/>
      <c r="B140" s="231"/>
      <c r="C140" s="232"/>
      <c r="D140" s="233" t="s">
        <v>197</v>
      </c>
      <c r="E140" s="234" t="s">
        <v>1</v>
      </c>
      <c r="F140" s="235" t="s">
        <v>81</v>
      </c>
      <c r="G140" s="232"/>
      <c r="H140" s="236">
        <v>1</v>
      </c>
      <c r="I140" s="237"/>
      <c r="J140" s="232"/>
      <c r="K140" s="232"/>
      <c r="L140" s="238"/>
      <c r="M140" s="239"/>
      <c r="N140" s="240"/>
      <c r="O140" s="240"/>
      <c r="P140" s="240"/>
      <c r="Q140" s="240"/>
      <c r="R140" s="240"/>
      <c r="S140" s="240"/>
      <c r="T140" s="241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2" t="s">
        <v>197</v>
      </c>
      <c r="AU140" s="242" t="s">
        <v>83</v>
      </c>
      <c r="AV140" s="13" t="s">
        <v>83</v>
      </c>
      <c r="AW140" s="13" t="s">
        <v>30</v>
      </c>
      <c r="AX140" s="13" t="s">
        <v>73</v>
      </c>
      <c r="AY140" s="242" t="s">
        <v>126</v>
      </c>
    </row>
    <row r="141" s="14" customFormat="1">
      <c r="A141" s="14"/>
      <c r="B141" s="243"/>
      <c r="C141" s="244"/>
      <c r="D141" s="233" t="s">
        <v>197</v>
      </c>
      <c r="E141" s="245" t="s">
        <v>1</v>
      </c>
      <c r="F141" s="246" t="s">
        <v>199</v>
      </c>
      <c r="G141" s="244"/>
      <c r="H141" s="247">
        <v>1</v>
      </c>
      <c r="I141" s="248"/>
      <c r="J141" s="244"/>
      <c r="K141" s="244"/>
      <c r="L141" s="249"/>
      <c r="M141" s="250"/>
      <c r="N141" s="251"/>
      <c r="O141" s="251"/>
      <c r="P141" s="251"/>
      <c r="Q141" s="251"/>
      <c r="R141" s="251"/>
      <c r="S141" s="251"/>
      <c r="T141" s="252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53" t="s">
        <v>197</v>
      </c>
      <c r="AU141" s="253" t="s">
        <v>83</v>
      </c>
      <c r="AV141" s="14" t="s">
        <v>132</v>
      </c>
      <c r="AW141" s="14" t="s">
        <v>30</v>
      </c>
      <c r="AX141" s="14" t="s">
        <v>81</v>
      </c>
      <c r="AY141" s="253" t="s">
        <v>126</v>
      </c>
    </row>
    <row r="142" s="2" customFormat="1" ht="33" customHeight="1">
      <c r="A142" s="38"/>
      <c r="B142" s="39"/>
      <c r="C142" s="216" t="s">
        <v>138</v>
      </c>
      <c r="D142" s="216" t="s">
        <v>127</v>
      </c>
      <c r="E142" s="217" t="s">
        <v>599</v>
      </c>
      <c r="F142" s="218" t="s">
        <v>600</v>
      </c>
      <c r="G142" s="219" t="s">
        <v>369</v>
      </c>
      <c r="H142" s="220">
        <v>2</v>
      </c>
      <c r="I142" s="221"/>
      <c r="J142" s="222">
        <f>ROUND(I142*H142,2)</f>
        <v>0</v>
      </c>
      <c r="K142" s="218" t="s">
        <v>1</v>
      </c>
      <c r="L142" s="44"/>
      <c r="M142" s="223" t="s">
        <v>1</v>
      </c>
      <c r="N142" s="224" t="s">
        <v>38</v>
      </c>
      <c r="O142" s="91"/>
      <c r="P142" s="225">
        <f>O142*H142</f>
        <v>0</v>
      </c>
      <c r="Q142" s="225">
        <v>0</v>
      </c>
      <c r="R142" s="225">
        <f>Q142*H142</f>
        <v>0</v>
      </c>
      <c r="S142" s="225">
        <v>0</v>
      </c>
      <c r="T142" s="226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27" t="s">
        <v>154</v>
      </c>
      <c r="AT142" s="227" t="s">
        <v>127</v>
      </c>
      <c r="AU142" s="227" t="s">
        <v>83</v>
      </c>
      <c r="AY142" s="17" t="s">
        <v>126</v>
      </c>
      <c r="BE142" s="228">
        <f>IF(N142="základní",J142,0)</f>
        <v>0</v>
      </c>
      <c r="BF142" s="228">
        <f>IF(N142="snížená",J142,0)</f>
        <v>0</v>
      </c>
      <c r="BG142" s="228">
        <f>IF(N142="zákl. přenesená",J142,0)</f>
        <v>0</v>
      </c>
      <c r="BH142" s="228">
        <f>IF(N142="sníž. přenesená",J142,0)</f>
        <v>0</v>
      </c>
      <c r="BI142" s="228">
        <f>IF(N142="nulová",J142,0)</f>
        <v>0</v>
      </c>
      <c r="BJ142" s="17" t="s">
        <v>81</v>
      </c>
      <c r="BK142" s="228">
        <f>ROUND(I142*H142,2)</f>
        <v>0</v>
      </c>
      <c r="BL142" s="17" t="s">
        <v>154</v>
      </c>
      <c r="BM142" s="227" t="s">
        <v>147</v>
      </c>
    </row>
    <row r="143" s="13" customFormat="1">
      <c r="A143" s="13"/>
      <c r="B143" s="231"/>
      <c r="C143" s="232"/>
      <c r="D143" s="233" t="s">
        <v>197</v>
      </c>
      <c r="E143" s="234" t="s">
        <v>1</v>
      </c>
      <c r="F143" s="235" t="s">
        <v>601</v>
      </c>
      <c r="G143" s="232"/>
      <c r="H143" s="236">
        <v>2</v>
      </c>
      <c r="I143" s="237"/>
      <c r="J143" s="232"/>
      <c r="K143" s="232"/>
      <c r="L143" s="238"/>
      <c r="M143" s="239"/>
      <c r="N143" s="240"/>
      <c r="O143" s="240"/>
      <c r="P143" s="240"/>
      <c r="Q143" s="240"/>
      <c r="R143" s="240"/>
      <c r="S143" s="240"/>
      <c r="T143" s="241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2" t="s">
        <v>197</v>
      </c>
      <c r="AU143" s="242" t="s">
        <v>83</v>
      </c>
      <c r="AV143" s="13" t="s">
        <v>83</v>
      </c>
      <c r="AW143" s="13" t="s">
        <v>30</v>
      </c>
      <c r="AX143" s="13" t="s">
        <v>73</v>
      </c>
      <c r="AY143" s="242" t="s">
        <v>126</v>
      </c>
    </row>
    <row r="144" s="14" customFormat="1">
      <c r="A144" s="14"/>
      <c r="B144" s="243"/>
      <c r="C144" s="244"/>
      <c r="D144" s="233" t="s">
        <v>197</v>
      </c>
      <c r="E144" s="245" t="s">
        <v>1</v>
      </c>
      <c r="F144" s="246" t="s">
        <v>199</v>
      </c>
      <c r="G144" s="244"/>
      <c r="H144" s="247">
        <v>2</v>
      </c>
      <c r="I144" s="248"/>
      <c r="J144" s="244"/>
      <c r="K144" s="244"/>
      <c r="L144" s="249"/>
      <c r="M144" s="250"/>
      <c r="N144" s="251"/>
      <c r="O144" s="251"/>
      <c r="P144" s="251"/>
      <c r="Q144" s="251"/>
      <c r="R144" s="251"/>
      <c r="S144" s="251"/>
      <c r="T144" s="252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53" t="s">
        <v>197</v>
      </c>
      <c r="AU144" s="253" t="s">
        <v>83</v>
      </c>
      <c r="AV144" s="14" t="s">
        <v>132</v>
      </c>
      <c r="AW144" s="14" t="s">
        <v>30</v>
      </c>
      <c r="AX144" s="14" t="s">
        <v>81</v>
      </c>
      <c r="AY144" s="253" t="s">
        <v>126</v>
      </c>
    </row>
    <row r="145" s="2" customFormat="1" ht="24.15" customHeight="1">
      <c r="A145" s="38"/>
      <c r="B145" s="39"/>
      <c r="C145" s="216" t="s">
        <v>148</v>
      </c>
      <c r="D145" s="216" t="s">
        <v>127</v>
      </c>
      <c r="E145" s="217" t="s">
        <v>602</v>
      </c>
      <c r="F145" s="218" t="s">
        <v>603</v>
      </c>
      <c r="G145" s="219" t="s">
        <v>369</v>
      </c>
      <c r="H145" s="220">
        <v>1</v>
      </c>
      <c r="I145" s="221"/>
      <c r="J145" s="222">
        <f>ROUND(I145*H145,2)</f>
        <v>0</v>
      </c>
      <c r="K145" s="218" t="s">
        <v>1</v>
      </c>
      <c r="L145" s="44"/>
      <c r="M145" s="223" t="s">
        <v>1</v>
      </c>
      <c r="N145" s="224" t="s">
        <v>38</v>
      </c>
      <c r="O145" s="91"/>
      <c r="P145" s="225">
        <f>O145*H145</f>
        <v>0</v>
      </c>
      <c r="Q145" s="225">
        <v>0</v>
      </c>
      <c r="R145" s="225">
        <f>Q145*H145</f>
        <v>0</v>
      </c>
      <c r="S145" s="225">
        <v>0</v>
      </c>
      <c r="T145" s="226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27" t="s">
        <v>154</v>
      </c>
      <c r="AT145" s="227" t="s">
        <v>127</v>
      </c>
      <c r="AU145" s="227" t="s">
        <v>83</v>
      </c>
      <c r="AY145" s="17" t="s">
        <v>126</v>
      </c>
      <c r="BE145" s="228">
        <f>IF(N145="základní",J145,0)</f>
        <v>0</v>
      </c>
      <c r="BF145" s="228">
        <f>IF(N145="snížená",J145,0)</f>
        <v>0</v>
      </c>
      <c r="BG145" s="228">
        <f>IF(N145="zákl. přenesená",J145,0)</f>
        <v>0</v>
      </c>
      <c r="BH145" s="228">
        <f>IF(N145="sníž. přenesená",J145,0)</f>
        <v>0</v>
      </c>
      <c r="BI145" s="228">
        <f>IF(N145="nulová",J145,0)</f>
        <v>0</v>
      </c>
      <c r="BJ145" s="17" t="s">
        <v>81</v>
      </c>
      <c r="BK145" s="228">
        <f>ROUND(I145*H145,2)</f>
        <v>0</v>
      </c>
      <c r="BL145" s="17" t="s">
        <v>154</v>
      </c>
      <c r="BM145" s="227" t="s">
        <v>151</v>
      </c>
    </row>
    <row r="146" s="13" customFormat="1">
      <c r="A146" s="13"/>
      <c r="B146" s="231"/>
      <c r="C146" s="232"/>
      <c r="D146" s="233" t="s">
        <v>197</v>
      </c>
      <c r="E146" s="234" t="s">
        <v>1</v>
      </c>
      <c r="F146" s="235" t="s">
        <v>81</v>
      </c>
      <c r="G146" s="232"/>
      <c r="H146" s="236">
        <v>1</v>
      </c>
      <c r="I146" s="237"/>
      <c r="J146" s="232"/>
      <c r="K146" s="232"/>
      <c r="L146" s="238"/>
      <c r="M146" s="239"/>
      <c r="N146" s="240"/>
      <c r="O146" s="240"/>
      <c r="P146" s="240"/>
      <c r="Q146" s="240"/>
      <c r="R146" s="240"/>
      <c r="S146" s="240"/>
      <c r="T146" s="241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2" t="s">
        <v>197</v>
      </c>
      <c r="AU146" s="242" t="s">
        <v>83</v>
      </c>
      <c r="AV146" s="13" t="s">
        <v>83</v>
      </c>
      <c r="AW146" s="13" t="s">
        <v>30</v>
      </c>
      <c r="AX146" s="13" t="s">
        <v>73</v>
      </c>
      <c r="AY146" s="242" t="s">
        <v>126</v>
      </c>
    </row>
    <row r="147" s="14" customFormat="1">
      <c r="A147" s="14"/>
      <c r="B147" s="243"/>
      <c r="C147" s="244"/>
      <c r="D147" s="233" t="s">
        <v>197</v>
      </c>
      <c r="E147" s="245" t="s">
        <v>1</v>
      </c>
      <c r="F147" s="246" t="s">
        <v>199</v>
      </c>
      <c r="G147" s="244"/>
      <c r="H147" s="247">
        <v>1</v>
      </c>
      <c r="I147" s="248"/>
      <c r="J147" s="244"/>
      <c r="K147" s="244"/>
      <c r="L147" s="249"/>
      <c r="M147" s="250"/>
      <c r="N147" s="251"/>
      <c r="O147" s="251"/>
      <c r="P147" s="251"/>
      <c r="Q147" s="251"/>
      <c r="R147" s="251"/>
      <c r="S147" s="251"/>
      <c r="T147" s="252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53" t="s">
        <v>197</v>
      </c>
      <c r="AU147" s="253" t="s">
        <v>83</v>
      </c>
      <c r="AV147" s="14" t="s">
        <v>132</v>
      </c>
      <c r="AW147" s="14" t="s">
        <v>30</v>
      </c>
      <c r="AX147" s="14" t="s">
        <v>81</v>
      </c>
      <c r="AY147" s="253" t="s">
        <v>126</v>
      </c>
    </row>
    <row r="148" s="2" customFormat="1" ht="44.25" customHeight="1">
      <c r="A148" s="38"/>
      <c r="B148" s="39"/>
      <c r="C148" s="216" t="s">
        <v>141</v>
      </c>
      <c r="D148" s="216" t="s">
        <v>127</v>
      </c>
      <c r="E148" s="217" t="s">
        <v>604</v>
      </c>
      <c r="F148" s="218" t="s">
        <v>605</v>
      </c>
      <c r="G148" s="219" t="s">
        <v>320</v>
      </c>
      <c r="H148" s="277"/>
      <c r="I148" s="221"/>
      <c r="J148" s="222">
        <f>ROUND(I148*H148,2)</f>
        <v>0</v>
      </c>
      <c r="K148" s="218" t="s">
        <v>131</v>
      </c>
      <c r="L148" s="44"/>
      <c r="M148" s="278" t="s">
        <v>1</v>
      </c>
      <c r="N148" s="279" t="s">
        <v>38</v>
      </c>
      <c r="O148" s="280"/>
      <c r="P148" s="281">
        <f>O148*H148</f>
        <v>0</v>
      </c>
      <c r="Q148" s="281">
        <v>0</v>
      </c>
      <c r="R148" s="281">
        <f>Q148*H148</f>
        <v>0</v>
      </c>
      <c r="S148" s="281">
        <v>0</v>
      </c>
      <c r="T148" s="282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27" t="s">
        <v>154</v>
      </c>
      <c r="AT148" s="227" t="s">
        <v>127</v>
      </c>
      <c r="AU148" s="227" t="s">
        <v>83</v>
      </c>
      <c r="AY148" s="17" t="s">
        <v>126</v>
      </c>
      <c r="BE148" s="228">
        <f>IF(N148="základní",J148,0)</f>
        <v>0</v>
      </c>
      <c r="BF148" s="228">
        <f>IF(N148="snížená",J148,0)</f>
        <v>0</v>
      </c>
      <c r="BG148" s="228">
        <f>IF(N148="zákl. přenesená",J148,0)</f>
        <v>0</v>
      </c>
      <c r="BH148" s="228">
        <f>IF(N148="sníž. přenesená",J148,0)</f>
        <v>0</v>
      </c>
      <c r="BI148" s="228">
        <f>IF(N148="nulová",J148,0)</f>
        <v>0</v>
      </c>
      <c r="BJ148" s="17" t="s">
        <v>81</v>
      </c>
      <c r="BK148" s="228">
        <f>ROUND(I148*H148,2)</f>
        <v>0</v>
      </c>
      <c r="BL148" s="17" t="s">
        <v>154</v>
      </c>
      <c r="BM148" s="227" t="s">
        <v>154</v>
      </c>
    </row>
    <row r="149" s="2" customFormat="1" ht="6.96" customHeight="1">
      <c r="A149" s="38"/>
      <c r="B149" s="66"/>
      <c r="C149" s="67"/>
      <c r="D149" s="67"/>
      <c r="E149" s="67"/>
      <c r="F149" s="67"/>
      <c r="G149" s="67"/>
      <c r="H149" s="67"/>
      <c r="I149" s="67"/>
      <c r="J149" s="67"/>
      <c r="K149" s="67"/>
      <c r="L149" s="44"/>
      <c r="M149" s="38"/>
      <c r="O149" s="38"/>
      <c r="P149" s="38"/>
      <c r="Q149" s="38"/>
      <c r="R149" s="38"/>
      <c r="S149" s="38"/>
      <c r="T149" s="38"/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</row>
  </sheetData>
  <sheetProtection sheet="1" autoFilter="0" formatColumns="0" formatRows="0" objects="1" scenarios="1" spinCount="100000" saltValue="QtQfOUktFrifBBm+OkQol/vNf5aoDMbZFfgF6la6MZ7vyVMya4jyy7mFKO+OkR8VMGk1avMhMP+jZv+92tRylA==" hashValue="zkvJT6TSY8+bufnMasRp5kkr4qF+UHXb4XVI6vM72y3s0chlomYrIflrqLUAtK8Dl7mm57XDZ2eY7Ay6wcJTmA==" algorithmName="SHA-512" password="CC35"/>
  <autoFilter ref="C120:K148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Křemínský Petr, Ing.</dc:creator>
  <cp:lastModifiedBy>Křemínský Petr, Ing.</cp:lastModifiedBy>
  <dcterms:created xsi:type="dcterms:W3CDTF">2023-09-25T07:58:12Z</dcterms:created>
  <dcterms:modified xsi:type="dcterms:W3CDTF">2023-09-25T07:58:23Z</dcterms:modified>
</cp:coreProperties>
</file>